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10935" tabRatio="853" activeTab="1"/>
  </bookViews>
  <sheets>
    <sheet name="Ekamutneri hamematakan 2017 (2" sheetId="13" r:id="rId1"/>
    <sheet name="Dramakan hamematakan 2017 (2)" sheetId="12" r:id="rId2"/>
  </sheets>
  <definedNames>
    <definedName name="_xlnm.Print_Area" localSheetId="1">'Dramakan hamematakan 2017 (2)'!$A$1:$H$95</definedName>
    <definedName name="_xlnm.Print_Area" localSheetId="0">'Ekamutneri hamematakan 2017 (2'!$A$1:$G$80</definedName>
  </definedNames>
  <calcPr calcId="145621"/>
</workbook>
</file>

<file path=xl/calcChain.xml><?xml version="1.0" encoding="utf-8"?>
<calcChain xmlns="http://schemas.openxmlformats.org/spreadsheetml/2006/main">
  <c r="D70" i="12" l="1"/>
  <c r="G70" i="13"/>
  <c r="G69" i="13"/>
  <c r="E68" i="13"/>
  <c r="C68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E33" i="13"/>
  <c r="C33" i="13"/>
  <c r="G32" i="13"/>
  <c r="G31" i="13"/>
  <c r="G30" i="13"/>
  <c r="G29" i="13"/>
  <c r="G28" i="13"/>
  <c r="G27" i="13"/>
  <c r="G26" i="13"/>
  <c r="G25" i="13"/>
  <c r="E24" i="13"/>
  <c r="C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E7" i="13"/>
  <c r="E67" i="13" s="1"/>
  <c r="C7" i="13"/>
  <c r="H88" i="12"/>
  <c r="H87" i="12"/>
  <c r="D86" i="12"/>
  <c r="C86" i="12"/>
  <c r="H85" i="12"/>
  <c r="H84" i="12"/>
  <c r="D83" i="12"/>
  <c r="C83" i="12"/>
  <c r="H82" i="12"/>
  <c r="H81" i="12"/>
  <c r="H80" i="12"/>
  <c r="D79" i="12"/>
  <c r="C79" i="12"/>
  <c r="H78" i="12"/>
  <c r="H77" i="12"/>
  <c r="H76" i="12"/>
  <c r="H75" i="12"/>
  <c r="H74" i="12"/>
  <c r="H73" i="12"/>
  <c r="H72" i="12"/>
  <c r="H71" i="12"/>
  <c r="C70" i="12"/>
  <c r="H70" i="12" s="1"/>
  <c r="D69" i="12"/>
  <c r="C69" i="12"/>
  <c r="H68" i="12"/>
  <c r="H67" i="12"/>
  <c r="H66" i="12"/>
  <c r="H65" i="12"/>
  <c r="H64" i="12"/>
  <c r="D63" i="12"/>
  <c r="C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D34" i="12"/>
  <c r="C34" i="12"/>
  <c r="H33" i="12"/>
  <c r="H32" i="12"/>
  <c r="H31" i="12"/>
  <c r="H30" i="12"/>
  <c r="H29" i="12"/>
  <c r="H28" i="12"/>
  <c r="H27" i="12"/>
  <c r="H26" i="12"/>
  <c r="D25" i="12"/>
  <c r="C25" i="12"/>
  <c r="D24" i="12"/>
  <c r="C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D8" i="12"/>
  <c r="D89" i="12" s="1"/>
  <c r="C8" i="12"/>
  <c r="C89" i="12" s="1"/>
  <c r="H7" i="12"/>
  <c r="C67" i="13" l="1"/>
  <c r="C71" i="13" s="1"/>
  <c r="H79" i="12"/>
  <c r="H83" i="12"/>
  <c r="H86" i="12"/>
  <c r="G68" i="13"/>
  <c r="G33" i="13"/>
  <c r="G24" i="13"/>
  <c r="E71" i="13"/>
  <c r="G7" i="13"/>
  <c r="H24" i="12"/>
  <c r="H89" i="12"/>
  <c r="H8" i="12"/>
  <c r="H25" i="12"/>
  <c r="H34" i="12"/>
  <c r="H63" i="12"/>
  <c r="H69" i="12"/>
  <c r="G67" i="13" l="1"/>
  <c r="G71" i="13"/>
</calcChain>
</file>

<file path=xl/sharedStrings.xml><?xml version="1.0" encoding="utf-8"?>
<sst xmlns="http://schemas.openxmlformats.org/spreadsheetml/2006/main" count="183" uniqueCount="124">
  <si>
    <t>հազ.դրամ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</si>
  <si>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</si>
  <si>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</si>
  <si>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</si>
  <si>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</si>
  <si>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</si>
  <si>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Հոդվածների անվանումը</t>
  </si>
  <si>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</si>
  <si>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</si>
  <si>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</si>
  <si>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</si>
  <si>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</si>
  <si>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</si>
  <si>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</si>
  <si>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</si>
  <si>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</si>
  <si>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</si>
  <si>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</si>
  <si>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</si>
  <si>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</si>
  <si>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</si>
  <si>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</si>
  <si>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</si>
  <si>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</si>
  <si>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</si>
  <si>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</si>
  <si>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</si>
  <si>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</si>
  <si>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</si>
  <si>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</si>
  <si>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</si>
  <si>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</si>
  <si>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</si>
  <si>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</si>
  <si>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</si>
  <si>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</si>
  <si>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</si>
  <si>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ՇԱՀՈՒՅԹ /ՎՆԱՍ/</t>
  </si>
  <si>
    <t>Կ.Տ.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</si>
  <si>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</si>
  <si>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</si>
  <si>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</si>
  <si>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</si>
  <si>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</si>
  <si>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</si>
  <si>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</si>
  <si>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</si>
  <si>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</si>
  <si>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</si>
  <si>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</si>
  <si>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</si>
  <si>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</si>
  <si>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</si>
  <si>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</si>
  <si>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IV</t>
  </si>
  <si>
    <t>Դրամական միջոցների ազատ մնացորդը հաշվետու ժամանակաշրջանի վերջին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</si>
  <si>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</si>
  <si>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</si>
  <si>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</si>
  <si>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</si>
  <si>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</si>
  <si>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</si>
  <si>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</si>
  <si>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</si>
  <si>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</si>
  <si>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 xml:space="preserve">               Տ Ե Ղ Ե Կ Ա Ն Ք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</si>
  <si>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</si>
  <si>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</si>
  <si>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</si>
  <si>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</si>
  <si>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</si>
  <si>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</si>
  <si>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</si>
  <si>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</si>
  <si>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</si>
  <si>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  Տ Ե Ղ Ե Կ Ա Ն Ք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</si>
  <si>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</si>
  <si>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</si>
  <si>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</si>
  <si>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</si>
  <si>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կուտակված շահույթի մնացորդի օգտագործում, այդ թվում՝</t>
  </si>
  <si>
    <t xml:space="preserve">գ) </t>
  </si>
  <si>
    <t>սպառման ֆոնդի օգտագործում, այդ թվում՝</t>
  </si>
  <si>
    <t xml:space="preserve">դ)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</si>
  <si>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</si>
  <si>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</si>
  <si>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</si>
  <si>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</si>
  <si>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</si>
  <si>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</si>
  <si>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</si>
  <si>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</si>
  <si>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</si>
  <si>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</si>
  <si>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</si>
  <si>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</si>
  <si>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</si>
  <si>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</si>
  <si>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</si>
  <si>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Հաշվետու  ժամանակաշրջանի հաստատված նախահաշիվ </t>
  </si>
  <si>
    <t>Հաշվետու  ժամանակաշրջանի փաստացի կատարողական</t>
  </si>
  <si>
    <t>Եկամուտների ու ծախսերի հաստատված նախահաշվի և փաստացի կատարողականի
 համեմատական ցուցանիշների վերաբերյալ</t>
  </si>
  <si>
    <t>«Երևանի N</t>
  </si>
  <si>
    <t>հիմնական</t>
  </si>
  <si>
    <t>դպրոց» ՊՈԱԿ</t>
  </si>
  <si>
    <t>Տարբերություն 
ավելացում (+) 
նվազեցում (-)</t>
  </si>
  <si>
    <t>Շահույթի մնացորդի օգտագործում, այդ թվում՝</t>
  </si>
  <si>
    <t>V</t>
  </si>
  <si>
    <t>ԶՈՒՏ ՇԱՀՈՒՅԹ /ՎՆԱՍ/</t>
  </si>
  <si>
    <t xml:space="preserve">Դրամական միջոցների հոսքերի հաստատված նախահաշիվի և փաստացի դրամական միջոցների հոսքերի համեմատական ցուցանիշների վերաբերյալ </t>
  </si>
  <si>
    <t>Տարբերություն 
ավելացում (+)
 նվազեցում (-)</t>
  </si>
  <si>
    <t>Վնասի փոխհատուցման գծով</t>
  </si>
  <si>
    <t>ՄԱՐԻՆԵ ՔՈՉԱՐՅԱՆ</t>
  </si>
  <si>
    <t>ԱՍՏՂԻԿ ՀՈՎՀԱՆՆԻՍՅԱՆ</t>
  </si>
  <si>
    <t>Գույքի գնահատման գծով</t>
  </si>
  <si>
    <t>հրշեջ պարագաներ</t>
  </si>
  <si>
    <t xml:space="preserve"> </t>
  </si>
  <si>
    <t>Այլ մուտքերից / աշխատավարձի գերավճարը/</t>
  </si>
  <si>
    <t>Գույքագրման և վերագնահատման գծով</t>
  </si>
  <si>
    <t>Պարտադիր վճարների գծով</t>
  </si>
  <si>
    <t>Հաշվապահական հաշվառման համակարգչային ծրագրի ձեռքբերում</t>
  </si>
  <si>
    <t xml:space="preserve">    01. 01. 2017թ. – 30.09.2017թ.</t>
  </si>
  <si>
    <t>+</t>
  </si>
  <si>
    <t xml:space="preserve">                         «Երևանի N     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</si>
</sst>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0.0"/>
    <numFmt numFmtId="166" formatCode="#,##0.00_р_."/>
  </numFmts>
  <fonts count="38">
    <font>
      <sz val="10"/>
      <name val="Arial"/>
    </font>
    <font>
      <sz val="10"/>
      <name val="Arial"/>
      <family val="2"/>
      <charset val="204"/>
    </font>
    <font>
      <b/>
      <sz val="12"/>
      <name val="Sylfaen"/>
      <family val="1"/>
      <charset val="204"/>
    </font>
    <font>
      <sz val="10"/>
      <name val="Sylfae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9"/>
      <name val="Sylfaen"/>
      <family val="1"/>
      <charset val="204"/>
    </font>
    <font>
      <sz val="10"/>
      <color indexed="8"/>
      <name val="MS Sans Serif"/>
      <family val="2"/>
      <charset val="204"/>
    </font>
    <font>
      <b/>
      <sz val="10"/>
      <name val="Sylfaen"/>
      <family val="1"/>
      <charset val="204"/>
    </font>
    <font>
      <sz val="12"/>
      <name val="Sylfaen"/>
      <family val="1"/>
      <charset val="204"/>
    </font>
    <font>
      <sz val="10"/>
      <color indexed="8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sz val="9"/>
      <color indexed="8"/>
      <name val="Sylfaen"/>
      <family val="1"/>
      <charset val="204"/>
    </font>
    <font>
      <b/>
      <sz val="16"/>
      <name val="Sylfaen"/>
      <family val="1"/>
      <charset val="204"/>
    </font>
    <font>
      <b/>
      <sz val="11"/>
      <name val="Sylfaen"/>
      <family val="1"/>
      <charset val="204"/>
    </font>
    <font>
      <sz val="10"/>
      <name val="Arial AMU"/>
      <family val="2"/>
    </font>
    <font>
      <b/>
      <sz val="8"/>
      <name val="Sylfaen"/>
      <family val="1"/>
      <charset val="204"/>
    </font>
    <font>
      <sz val="16"/>
      <name val="Sylfaen"/>
      <family val="1"/>
      <charset val="204"/>
    </font>
    <font>
      <sz val="11"/>
      <name val="Sylfaen"/>
      <family val="1"/>
      <charset val="204"/>
    </font>
    <font>
      <sz val="11"/>
      <color indexed="8"/>
      <name val="Sylfaen"/>
      <family val="1"/>
      <charset val="204"/>
    </font>
    <font>
      <sz val="14"/>
      <name val="Sylfae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1" fillId="0" borderId="0"/>
    <xf numFmtId="0" fontId="23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76">
    <xf numFmtId="0" fontId="0" fillId="0" borderId="0" xfId="0"/>
    <xf numFmtId="0" fontId="3" fillId="0" borderId="10" xfId="0" applyFont="1" applyBorder="1" applyAlignment="1">
      <alignment vertical="center"/>
    </xf>
    <xf numFmtId="0" fontId="2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165" fontId="22" fillId="0" borderId="10" xfId="0" applyNumberFormat="1" applyFont="1" applyBorder="1" applyAlignment="1" applyProtection="1">
      <alignment horizontal="center" vertical="center" wrapText="1"/>
      <protection locked="0"/>
    </xf>
    <xf numFmtId="165" fontId="2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165" fontId="24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24" fillId="0" borderId="1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5" fontId="3" fillId="0" borderId="10" xfId="0" applyNumberFormat="1" applyFont="1" applyBorder="1" applyAlignment="1" applyProtection="1">
      <alignment horizontal="center" vertical="center"/>
      <protection hidden="1"/>
    </xf>
    <xf numFmtId="165" fontId="24" fillId="0" borderId="10" xfId="0" applyNumberFormat="1" applyFont="1" applyBorder="1" applyAlignment="1" applyProtection="1">
      <alignment horizontal="center" vertical="center" wrapText="1"/>
      <protection hidden="1"/>
    </xf>
    <xf numFmtId="165" fontId="22" fillId="0" borderId="10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" fillId="0" borderId="10" xfId="20" applyNumberFormat="1" applyFont="1" applyBorder="1" applyAlignment="1" applyProtection="1">
      <alignment horizontal="center" vertical="center"/>
      <protection hidden="1"/>
    </xf>
    <xf numFmtId="166" fontId="2" fillId="0" borderId="10" xfId="20" applyNumberFormat="1" applyFont="1" applyBorder="1" applyAlignment="1" applyProtection="1">
      <alignment horizontal="left" vertical="center" wrapText="1"/>
      <protection hidden="1"/>
    </xf>
    <xf numFmtId="165" fontId="2" fillId="0" borderId="10" xfId="2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65" fontId="3" fillId="0" borderId="10" xfId="20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left" vertical="center"/>
      <protection hidden="1"/>
    </xf>
    <xf numFmtId="165" fontId="22" fillId="0" borderId="10" xfId="20" applyNumberFormat="1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left" vertical="center" wrapText="1"/>
      <protection hidden="1"/>
    </xf>
    <xf numFmtId="0" fontId="29" fillId="0" borderId="10" xfId="0" applyFont="1" applyBorder="1" applyAlignment="1" applyProtection="1">
      <alignment horizontal="left" vertical="center"/>
      <protection hidden="1"/>
    </xf>
    <xf numFmtId="166" fontId="22" fillId="0" borderId="10" xfId="20" applyNumberFormat="1" applyFont="1" applyBorder="1" applyAlignment="1" applyProtection="1">
      <alignment horizontal="left" vertical="center" wrapText="1"/>
      <protection hidden="1"/>
    </xf>
    <xf numFmtId="166" fontId="2" fillId="0" borderId="0" xfId="20" applyNumberFormat="1" applyFont="1" applyFill="1" applyBorder="1" applyAlignment="1" applyProtection="1">
      <alignment vertical="center" wrapText="1"/>
      <protection hidden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0" xfId="20" applyNumberFormat="1" applyFont="1" applyBorder="1" applyAlignment="1" applyProtection="1">
      <alignment horizontal="center" vertical="center"/>
      <protection locked="0"/>
    </xf>
    <xf numFmtId="165" fontId="2" fillId="0" borderId="10" xfId="20" applyNumberFormat="1" applyFont="1" applyBorder="1" applyAlignment="1" applyProtection="1">
      <alignment horizontal="center" vertical="center"/>
      <protection locked="0"/>
    </xf>
    <xf numFmtId="165" fontId="3" fillId="0" borderId="10" xfId="2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65" fontId="22" fillId="0" borderId="10" xfId="20" applyNumberFormat="1" applyFont="1" applyBorder="1" applyAlignment="1" applyProtection="1">
      <alignment horizontal="center" vertical="center"/>
      <protection locked="0"/>
    </xf>
    <xf numFmtId="166" fontId="22" fillId="0" borderId="10" xfId="20" applyNumberFormat="1" applyFont="1" applyBorder="1" applyAlignment="1" applyProtection="1">
      <alignment horizontal="left" vertical="center" wrapText="1"/>
      <protection locked="0"/>
    </xf>
    <xf numFmtId="0" fontId="25" fillId="0" borderId="0" xfId="20" applyFont="1" applyAlignment="1" applyProtection="1">
      <alignment vertical="center"/>
      <protection hidden="1"/>
    </xf>
    <xf numFmtId="0" fontId="3" fillId="0" borderId="12" xfId="20" applyFont="1" applyBorder="1" applyAlignment="1" applyProtection="1">
      <alignment horizontal="right" vertic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5" fillId="0" borderId="10" xfId="0" applyFont="1" applyBorder="1" applyAlignment="1" applyProtection="1">
      <alignment horizontal="center" vertical="center" wrapText="1"/>
      <protection hidden="1"/>
    </xf>
    <xf numFmtId="0" fontId="2" fillId="0" borderId="0" xfId="20" applyNumberFormat="1" applyFont="1" applyBorder="1" applyAlignment="1" applyProtection="1">
      <alignment horizontal="center" vertical="center"/>
      <protection hidden="1"/>
    </xf>
    <xf numFmtId="166" fontId="2" fillId="0" borderId="0" xfId="20" applyNumberFormat="1" applyFont="1" applyBorder="1" applyAlignment="1" applyProtection="1">
      <alignment horizontal="left" vertical="center" wrapText="1"/>
      <protection hidden="1"/>
    </xf>
    <xf numFmtId="166" fontId="3" fillId="0" borderId="10" xfId="2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0" fontId="27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vertical="center"/>
      <protection locked="0" hidden="1"/>
    </xf>
    <xf numFmtId="0" fontId="22" fillId="0" borderId="10" xfId="0" applyFont="1" applyBorder="1" applyAlignment="1" applyProtection="1">
      <alignment horizontal="left" vertical="center"/>
      <protection locked="0" hidden="1"/>
    </xf>
    <xf numFmtId="0" fontId="22" fillId="0" borderId="10" xfId="0" applyFont="1" applyBorder="1" applyAlignment="1">
      <alignment vertical="center"/>
    </xf>
    <xf numFmtId="165" fontId="3" fillId="0" borderId="10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/>
    </xf>
    <xf numFmtId="0" fontId="22" fillId="0" borderId="10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vertical="center"/>
    </xf>
    <xf numFmtId="166" fontId="22" fillId="24" borderId="10" xfId="20" applyNumberFormat="1" applyFont="1" applyFill="1" applyBorder="1" applyAlignment="1" applyProtection="1">
      <alignment horizontal="left" vertical="center" wrapText="1"/>
      <protection hidden="1"/>
    </xf>
    <xf numFmtId="166" fontId="22" fillId="0" borderId="10" xfId="20" applyNumberFormat="1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165" fontId="25" fillId="0" borderId="0" xfId="0" applyNumberFormat="1" applyFont="1" applyAlignment="1" applyProtection="1">
      <alignment vertical="center"/>
      <protection locked="0"/>
    </xf>
    <xf numFmtId="2" fontId="25" fillId="0" borderId="0" xfId="0" applyNumberFormat="1" applyFont="1" applyAlignment="1" applyProtection="1">
      <alignment vertical="center"/>
      <protection locked="0"/>
    </xf>
    <xf numFmtId="0" fontId="3" fillId="0" borderId="0" xfId="19" applyFont="1" applyAlignment="1" applyProtection="1">
      <alignment vertical="center"/>
      <protection locked="0"/>
    </xf>
    <xf numFmtId="0" fontId="3" fillId="0" borderId="0" xfId="19" applyFont="1" applyAlignment="1" applyProtection="1">
      <alignment vertical="center"/>
    </xf>
    <xf numFmtId="0" fontId="2" fillId="0" borderId="0" xfId="19" applyNumberFormat="1" applyFont="1" applyAlignment="1" applyProtection="1">
      <alignment vertical="center" wrapText="1"/>
      <protection locked="0"/>
    </xf>
    <xf numFmtId="0" fontId="2" fillId="0" borderId="0" xfId="19" applyNumberFormat="1" applyFont="1" applyAlignment="1" applyProtection="1">
      <alignment horizontal="right" vertical="center" wrapText="1"/>
    </xf>
    <xf numFmtId="0" fontId="30" fillId="0" borderId="0" xfId="19" quotePrefix="1" applyNumberFormat="1" applyFont="1" applyAlignment="1" applyProtection="1">
      <alignment horizontal="center" vertical="center" wrapText="1"/>
      <protection locked="0"/>
    </xf>
    <xf numFmtId="0" fontId="2" fillId="0" borderId="0" xfId="19" applyNumberFormat="1" applyFont="1" applyAlignment="1" applyProtection="1">
      <alignment horizontal="center" vertical="center" wrapText="1"/>
      <protection locked="0"/>
    </xf>
    <xf numFmtId="0" fontId="2" fillId="0" borderId="0" xfId="19" applyNumberFormat="1" applyFont="1" applyAlignment="1" applyProtection="1">
      <alignment vertical="center"/>
    </xf>
    <xf numFmtId="0" fontId="24" fillId="0" borderId="0" xfId="19" applyFont="1" applyAlignment="1" applyProtection="1">
      <alignment vertical="center"/>
      <protection locked="0"/>
    </xf>
    <xf numFmtId="0" fontId="24" fillId="0" borderId="0" xfId="19" applyFont="1" applyAlignment="1" applyProtection="1">
      <alignment vertical="center"/>
      <protection locked="0" hidden="1"/>
    </xf>
    <xf numFmtId="0" fontId="32" fillId="0" borderId="0" xfId="19" applyFont="1" applyAlignment="1" applyProtection="1">
      <alignment vertical="center"/>
      <protection locked="0"/>
    </xf>
    <xf numFmtId="0" fontId="3" fillId="0" borderId="10" xfId="0" applyFont="1" applyBorder="1" applyAlignment="1">
      <alignment vertical="center" wrapText="1"/>
    </xf>
    <xf numFmtId="0" fontId="24" fillId="0" borderId="10" xfId="19" applyFont="1" applyBorder="1" applyAlignment="1" applyProtection="1">
      <alignment horizontal="center" vertical="center"/>
    </xf>
    <xf numFmtId="166" fontId="24" fillId="0" borderId="10" xfId="20" applyNumberFormat="1" applyFont="1" applyBorder="1" applyAlignment="1" applyProtection="1">
      <alignment horizontal="left" vertical="center" wrapText="1"/>
    </xf>
    <xf numFmtId="165" fontId="24" fillId="0" borderId="10" xfId="19" applyNumberFormat="1" applyFont="1" applyBorder="1" applyAlignment="1" applyProtection="1">
      <alignment horizontal="center" vertical="center"/>
    </xf>
    <xf numFmtId="0" fontId="22" fillId="0" borderId="10" xfId="19" applyFont="1" applyBorder="1" applyAlignment="1" applyProtection="1">
      <alignment horizontal="center" vertical="center"/>
    </xf>
    <xf numFmtId="0" fontId="22" fillId="0" borderId="10" xfId="19" applyFont="1" applyBorder="1" applyAlignment="1" applyProtection="1">
      <alignment horizontal="left" vertical="center"/>
      <protection locked="0"/>
    </xf>
    <xf numFmtId="165" fontId="22" fillId="0" borderId="10" xfId="19" applyNumberFormat="1" applyFont="1" applyBorder="1" applyAlignment="1" applyProtection="1">
      <alignment horizontal="center" vertical="center"/>
      <protection locked="0"/>
    </xf>
    <xf numFmtId="165" fontId="22" fillId="0" borderId="10" xfId="19" applyNumberFormat="1" applyFont="1" applyBorder="1" applyAlignment="1" applyProtection="1">
      <alignment horizontal="center" vertical="center"/>
    </xf>
    <xf numFmtId="0" fontId="22" fillId="0" borderId="0" xfId="19" applyFont="1" applyAlignment="1" applyProtection="1">
      <alignment vertical="center"/>
      <protection locked="0"/>
    </xf>
    <xf numFmtId="0" fontId="22" fillId="0" borderId="0" xfId="19" applyFont="1" applyAlignment="1" applyProtection="1">
      <alignment vertical="center"/>
    </xf>
    <xf numFmtId="0" fontId="22" fillId="0" borderId="10" xfId="19" applyFont="1" applyBorder="1" applyAlignment="1" applyProtection="1">
      <alignment horizontal="left" vertical="center" wrapText="1"/>
      <protection locked="0"/>
    </xf>
    <xf numFmtId="0" fontId="24" fillId="0" borderId="10" xfId="19" applyFont="1" applyBorder="1" applyAlignment="1" applyProtection="1">
      <alignment vertical="center" wrapText="1"/>
    </xf>
    <xf numFmtId="0" fontId="2" fillId="0" borderId="10" xfId="20" applyNumberFormat="1" applyFont="1" applyBorder="1" applyAlignment="1" applyProtection="1">
      <alignment horizontal="center" vertical="center"/>
      <protection locked="0"/>
    </xf>
    <xf numFmtId="0" fontId="2" fillId="0" borderId="10" xfId="2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1" fontId="2" fillId="0" borderId="0" xfId="19" applyNumberFormat="1" applyFont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vertical="center"/>
      <protection hidden="1"/>
    </xf>
    <xf numFmtId="1" fontId="27" fillId="0" borderId="10" xfId="0" applyNumberFormat="1" applyFont="1" applyBorder="1" applyAlignment="1" applyProtection="1">
      <alignment horizontal="center" vertical="center" wrapText="1"/>
      <protection hidden="1"/>
    </xf>
    <xf numFmtId="1" fontId="2" fillId="0" borderId="10" xfId="20" applyNumberFormat="1" applyFont="1" applyBorder="1" applyAlignment="1" applyProtection="1">
      <alignment horizontal="center" vertical="center"/>
      <protection locked="0"/>
    </xf>
    <xf numFmtId="1" fontId="2" fillId="0" borderId="10" xfId="20" applyNumberFormat="1" applyFont="1" applyBorder="1" applyAlignment="1" applyProtection="1">
      <alignment horizontal="center" vertical="center"/>
      <protection hidden="1"/>
    </xf>
    <xf numFmtId="1" fontId="3" fillId="0" borderId="10" xfId="20" applyNumberFormat="1" applyFont="1" applyBorder="1" applyAlignment="1" applyProtection="1">
      <alignment horizontal="center" vertical="center"/>
      <protection locked="0"/>
    </xf>
    <xf numFmtId="1" fontId="22" fillId="0" borderId="10" xfId="2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25" fillId="0" borderId="0" xfId="0" applyNumberFormat="1" applyFont="1" applyAlignment="1" applyProtection="1">
      <alignment vertical="center"/>
      <protection locked="0"/>
    </xf>
    <xf numFmtId="0" fontId="27" fillId="0" borderId="10" xfId="2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vertical="center"/>
      <protection locked="0"/>
    </xf>
    <xf numFmtId="165" fontId="27" fillId="0" borderId="10" xfId="20" applyNumberFormat="1" applyFont="1" applyBorder="1" applyAlignment="1" applyProtection="1">
      <alignment horizontal="center" vertical="center"/>
      <protection locked="0"/>
    </xf>
    <xf numFmtId="1" fontId="27" fillId="0" borderId="10" xfId="20" applyNumberFormat="1" applyFont="1" applyBorder="1" applyAlignment="1" applyProtection="1">
      <alignment horizontal="center" vertical="center"/>
      <protection locked="0"/>
    </xf>
    <xf numFmtId="165" fontId="27" fillId="0" borderId="10" xfId="20" applyNumberFormat="1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hidden="1"/>
    </xf>
    <xf numFmtId="165" fontId="3" fillId="24" borderId="10" xfId="0" applyNumberFormat="1" applyFont="1" applyFill="1" applyBorder="1" applyAlignment="1" applyProtection="1">
      <alignment horizontal="center" vertical="center"/>
      <protection locked="0"/>
    </xf>
    <xf numFmtId="165" fontId="24" fillId="24" borderId="10" xfId="0" applyNumberFormat="1" applyFont="1" applyFill="1" applyBorder="1" applyAlignment="1" applyProtection="1">
      <alignment horizontal="center" vertical="center" wrapText="1"/>
      <protection hidden="1"/>
    </xf>
    <xf numFmtId="165" fontId="22" fillId="24" borderId="10" xfId="0" applyNumberFormat="1" applyFont="1" applyFill="1" applyBorder="1" applyAlignment="1" applyProtection="1">
      <alignment horizontal="center" vertical="center"/>
      <protection locked="0"/>
    </xf>
    <xf numFmtId="165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65" fontId="3" fillId="24" borderId="10" xfId="0" applyNumberFormat="1" applyFont="1" applyFill="1" applyBorder="1" applyAlignment="1" applyProtection="1">
      <alignment horizontal="center" vertical="center" wrapText="1"/>
      <protection hidden="1"/>
    </xf>
    <xf numFmtId="165" fontId="2" fillId="24" borderId="10" xfId="20" applyNumberFormat="1" applyFont="1" applyFill="1" applyBorder="1" applyAlignment="1" applyProtection="1">
      <alignment horizontal="center" vertical="center"/>
      <protection hidden="1"/>
    </xf>
    <xf numFmtId="165" fontId="22" fillId="24" borderId="10" xfId="2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 hidden="1"/>
    </xf>
    <xf numFmtId="0" fontId="22" fillId="0" borderId="0" xfId="0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19" applyFont="1" applyAlignment="1" applyProtection="1">
      <alignment horizontal="center" vertical="center"/>
      <protection locked="0"/>
    </xf>
    <xf numFmtId="0" fontId="24" fillId="0" borderId="0" xfId="19" applyFont="1" applyAlignment="1" applyProtection="1">
      <alignment horizontal="center" vertical="center" wrapText="1"/>
      <protection locked="0"/>
    </xf>
    <xf numFmtId="165" fontId="32" fillId="0" borderId="0" xfId="19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3" fillId="0" borderId="0" xfId="19" applyFont="1" applyBorder="1" applyAlignment="1" applyProtection="1">
      <alignment horizontal="center" vertical="center"/>
      <protection locked="0"/>
    </xf>
    <xf numFmtId="0" fontId="22" fillId="0" borderId="0" xfId="19" applyFont="1" applyBorder="1" applyAlignment="1" applyProtection="1">
      <alignment horizontal="center" vertical="center"/>
      <protection locked="0"/>
    </xf>
    <xf numFmtId="164" fontId="3" fillId="0" borderId="0" xfId="19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 applyProtection="1">
      <alignment horizontal="left" vertical="center"/>
      <protection hidden="1"/>
    </xf>
    <xf numFmtId="0" fontId="35" fillId="0" borderId="10" xfId="0" applyFont="1" applyBorder="1" applyAlignment="1" applyProtection="1">
      <alignment vertical="center"/>
      <protection locked="0"/>
    </xf>
    <xf numFmtId="165" fontId="35" fillId="0" borderId="10" xfId="20" applyNumberFormat="1" applyFont="1" applyBorder="1" applyAlignment="1" applyProtection="1">
      <alignment horizontal="center" vertical="center"/>
      <protection locked="0"/>
    </xf>
    <xf numFmtId="1" fontId="35" fillId="0" borderId="10" xfId="20" applyNumberFormat="1" applyFont="1" applyBorder="1" applyAlignment="1" applyProtection="1">
      <alignment horizontal="center" vertical="center"/>
      <protection locked="0"/>
    </xf>
    <xf numFmtId="165" fontId="35" fillId="0" borderId="10" xfId="20" applyNumberFormat="1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hidden="1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left" vertical="center"/>
      <protection locked="0"/>
    </xf>
    <xf numFmtId="165" fontId="35" fillId="0" borderId="0" xfId="0" applyNumberFormat="1" applyFont="1" applyAlignment="1" applyProtection="1">
      <alignment vertical="center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0" fontId="35" fillId="0" borderId="10" xfId="0" applyFont="1" applyBorder="1" applyAlignment="1" applyProtection="1">
      <alignment horizontal="left" vertical="center"/>
      <protection locked="0" hidden="1"/>
    </xf>
    <xf numFmtId="1" fontId="35" fillId="0" borderId="10" xfId="20" applyNumberFormat="1" applyFont="1" applyBorder="1" applyAlignment="1" applyProtection="1">
      <alignment horizontal="center" vertical="center"/>
      <protection hidden="1"/>
    </xf>
    <xf numFmtId="0" fontId="36" fillId="0" borderId="10" xfId="0" applyFont="1" applyBorder="1" applyAlignment="1" applyProtection="1">
      <alignment horizontal="left" vertical="center" wrapText="1"/>
      <protection hidden="1"/>
    </xf>
    <xf numFmtId="0" fontId="31" fillId="0" borderId="0" xfId="0" applyFont="1" applyAlignment="1" applyProtection="1">
      <alignment vertical="center"/>
      <protection locked="0"/>
    </xf>
    <xf numFmtId="165" fontId="35" fillId="24" borderId="10" xfId="20" applyNumberFormat="1" applyFont="1" applyFill="1" applyBorder="1" applyAlignment="1" applyProtection="1">
      <alignment horizontal="center" vertical="center"/>
      <protection locked="0"/>
    </xf>
    <xf numFmtId="0" fontId="35" fillId="0" borderId="10" xfId="20" applyNumberFormat="1" applyFont="1" applyBorder="1" applyAlignment="1" applyProtection="1">
      <alignment horizontal="center" vertical="center"/>
      <protection locked="0"/>
    </xf>
    <xf numFmtId="166" fontId="35" fillId="0" borderId="10" xfId="20" applyNumberFormat="1" applyFont="1" applyBorder="1" applyAlignment="1" applyProtection="1">
      <alignment horizontal="left" vertical="center" wrapText="1"/>
      <protection hidden="1"/>
    </xf>
    <xf numFmtId="0" fontId="2" fillId="0" borderId="0" xfId="19" applyNumberFormat="1" applyFont="1" applyAlignment="1" applyProtection="1">
      <alignment horizontal="center" vertical="center" wrapText="1"/>
    </xf>
    <xf numFmtId="0" fontId="2" fillId="0" borderId="0" xfId="19" applyNumberFormat="1" applyFont="1" applyAlignment="1" applyProtection="1">
      <alignment horizontal="center" vertical="center"/>
    </xf>
    <xf numFmtId="0" fontId="37" fillId="0" borderId="0" xfId="19" applyFont="1" applyAlignment="1" applyProtection="1">
      <alignment vertical="center"/>
      <protection locked="0"/>
    </xf>
    <xf numFmtId="0" fontId="37" fillId="0" borderId="0" xfId="19" applyFont="1" applyAlignment="1" applyProtection="1">
      <alignment vertical="center"/>
    </xf>
    <xf numFmtId="0" fontId="27" fillId="0" borderId="11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" fillId="0" borderId="0" xfId="19" applyFont="1" applyAlignment="1" applyProtection="1">
      <alignment horizontal="center" vertical="center" wrapText="1"/>
    </xf>
    <xf numFmtId="0" fontId="2" fillId="0" borderId="0" xfId="19" applyFont="1" applyAlignment="1" applyProtection="1">
      <alignment horizontal="center" vertical="center"/>
    </xf>
    <xf numFmtId="0" fontId="31" fillId="0" borderId="0" xfId="2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hidden="1"/>
    </xf>
    <xf numFmtId="0" fontId="28" fillId="0" borderId="0" xfId="19" applyFont="1" applyAlignment="1" applyProtection="1">
      <alignment horizontal="center" vertical="center" wrapText="1"/>
    </xf>
    <xf numFmtId="0" fontId="28" fillId="0" borderId="0" xfId="19" applyFont="1" applyAlignment="1" applyProtection="1">
      <alignment horizontal="center" vertical="center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2" xfId="19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Плохой" xfId="39"/>
    <cellStyle name="Пояснение" xfId="40"/>
    <cellStyle name="Примечание" xfId="41"/>
    <cellStyle name="Связанная ячейка" xfId="42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6"/>
  <sheetViews>
    <sheetView view="pageBreakPreview" topLeftCell="A54" zoomScale="110" zoomScaleSheetLayoutView="110" workbookViewId="0">
      <selection activeCell="B86" sqref="B86"/>
    </sheetView>
  </sheetViews>
  <sheetFormatPr defaultRowHeight="15"/>
  <cols>
    <col min="1" max="1" width="3.85546875" style="8" customWidth="1"/>
    <col min="2" max="2" width="46.7109375" style="22" customWidth="1"/>
    <col min="3" max="3" width="15.28515625" style="22" customWidth="1"/>
    <col min="4" max="4" width="3.85546875" style="22" hidden="1" customWidth="1"/>
    <col min="5" max="5" width="16" style="22" customWidth="1"/>
    <col min="6" max="6" width="12.42578125" style="22" hidden="1" customWidth="1"/>
    <col min="7" max="7" width="19.42578125" style="22" customWidth="1"/>
    <col min="8" max="8" width="5.28515625" style="132" customWidth="1"/>
    <col min="9" max="12" width="9.140625" style="62"/>
    <col min="13" max="16384" width="9.140625" style="22"/>
  </cols>
  <sheetData>
    <row r="1" spans="1:55" ht="16.5" customHeight="1">
      <c r="A1" s="168" t="s">
        <v>75</v>
      </c>
      <c r="B1" s="168"/>
      <c r="C1" s="168"/>
      <c r="D1" s="168"/>
      <c r="E1" s="168"/>
      <c r="F1" s="168"/>
      <c r="G1" s="168"/>
    </row>
    <row r="2" spans="1:55" s="76" customFormat="1" ht="37.5" customHeight="1">
      <c r="A2" s="169" t="s">
        <v>101</v>
      </c>
      <c r="B2" s="170"/>
      <c r="C2" s="170"/>
      <c r="D2" s="170"/>
      <c r="E2" s="170"/>
      <c r="F2" s="170"/>
      <c r="G2" s="170"/>
      <c r="H2" s="133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</row>
    <row r="3" spans="1:55" s="83" customFormat="1" ht="21" customHeight="1">
      <c r="A3" s="77"/>
      <c r="B3" s="78" t="s">
        <v>102</v>
      </c>
      <c r="C3" s="79">
        <v>186</v>
      </c>
      <c r="D3" s="79"/>
      <c r="E3" s="80" t="s">
        <v>103</v>
      </c>
      <c r="F3" s="80"/>
      <c r="G3" s="81" t="s">
        <v>104</v>
      </c>
      <c r="H3" s="134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</row>
    <row r="4" spans="1:55" s="84" customFormat="1" ht="22.5" customHeight="1">
      <c r="A4" s="171" t="s">
        <v>121</v>
      </c>
      <c r="B4" s="171"/>
      <c r="C4" s="171"/>
      <c r="D4" s="171"/>
      <c r="E4" s="171"/>
      <c r="F4" s="171"/>
      <c r="G4" s="171"/>
      <c r="H4" s="135"/>
    </row>
    <row r="5" spans="1:55">
      <c r="G5" s="7" t="s">
        <v>0</v>
      </c>
    </row>
    <row r="6" spans="1:55" ht="63" customHeight="1">
      <c r="A6" s="16" t="s">
        <v>2</v>
      </c>
      <c r="B6" s="16" t="s">
        <v>6</v>
      </c>
      <c r="C6" s="55" t="s">
        <v>99</v>
      </c>
      <c r="D6" s="55"/>
      <c r="E6" s="55" t="s">
        <v>100</v>
      </c>
      <c r="F6" s="55"/>
      <c r="G6" s="55" t="s">
        <v>105</v>
      </c>
      <c r="H6" s="70"/>
    </row>
    <row r="7" spans="1:55" ht="31.5" customHeight="1">
      <c r="A7" s="17" t="s">
        <v>7</v>
      </c>
      <c r="B7" s="18" t="s">
        <v>8</v>
      </c>
      <c r="C7" s="19">
        <f>SUM(C8,C11:C23)</f>
        <v>115356.5</v>
      </c>
      <c r="D7" s="19"/>
      <c r="E7" s="19">
        <f>SUM(E8,E11:E23)</f>
        <v>99921.4</v>
      </c>
      <c r="F7" s="19"/>
      <c r="G7" s="19">
        <f t="shared" ref="G7:G70" si="0">E7-C7</f>
        <v>-15435.100000000006</v>
      </c>
      <c r="H7" s="136"/>
    </row>
    <row r="8" spans="1:55" ht="18.75" customHeight="1">
      <c r="A8" s="10">
        <v>1</v>
      </c>
      <c r="B8" s="13" t="s">
        <v>87</v>
      </c>
      <c r="C8" s="11">
        <v>115085.8</v>
      </c>
      <c r="D8" s="11"/>
      <c r="E8" s="11">
        <v>99788.4</v>
      </c>
      <c r="F8" s="11"/>
      <c r="G8" s="23">
        <f t="shared" si="0"/>
        <v>-15297.400000000009</v>
      </c>
      <c r="H8" s="136"/>
    </row>
    <row r="9" spans="1:55" s="26" customFormat="1" ht="18.75" customHeight="1">
      <c r="A9" s="15">
        <v>1.1000000000000001</v>
      </c>
      <c r="B9" s="56" t="s">
        <v>68</v>
      </c>
      <c r="C9" s="15">
        <v>24794.2</v>
      </c>
      <c r="D9" s="15"/>
      <c r="E9" s="15">
        <v>22017.3</v>
      </c>
      <c r="F9" s="15"/>
      <c r="G9" s="25">
        <f t="shared" si="0"/>
        <v>-2776.9000000000015</v>
      </c>
      <c r="H9" s="137"/>
      <c r="I9" s="71"/>
      <c r="J9" s="71"/>
      <c r="K9" s="71"/>
      <c r="L9" s="71"/>
    </row>
    <row r="10" spans="1:55" s="26" customFormat="1" ht="18.75" hidden="1" customHeight="1">
      <c r="A10" s="15">
        <v>1.2</v>
      </c>
      <c r="B10" s="56" t="s">
        <v>90</v>
      </c>
      <c r="C10" s="40"/>
      <c r="D10" s="40"/>
      <c r="E10" s="40"/>
      <c r="F10" s="15"/>
      <c r="G10" s="25">
        <f t="shared" si="0"/>
        <v>0</v>
      </c>
      <c r="H10" s="137"/>
      <c r="I10" s="71"/>
      <c r="J10" s="71"/>
      <c r="K10" s="71"/>
      <c r="L10" s="71"/>
    </row>
    <row r="11" spans="1:55" ht="18.75" hidden="1" customHeight="1">
      <c r="A11" s="10">
        <v>2</v>
      </c>
      <c r="B11" s="1" t="s">
        <v>9</v>
      </c>
      <c r="C11" s="10"/>
      <c r="D11" s="10"/>
      <c r="E11" s="11"/>
      <c r="F11" s="11"/>
      <c r="G11" s="23">
        <f t="shared" si="0"/>
        <v>0</v>
      </c>
      <c r="H11" s="136"/>
    </row>
    <row r="12" spans="1:55" ht="18" hidden="1" customHeight="1">
      <c r="A12" s="10">
        <v>3</v>
      </c>
      <c r="B12" s="1" t="s">
        <v>69</v>
      </c>
      <c r="C12" s="12"/>
      <c r="D12" s="12"/>
      <c r="E12" s="12"/>
      <c r="F12" s="12"/>
      <c r="G12" s="23">
        <f t="shared" si="0"/>
        <v>0</v>
      </c>
      <c r="H12" s="136"/>
    </row>
    <row r="13" spans="1:55" ht="18" hidden="1" customHeight="1">
      <c r="A13" s="10">
        <v>4</v>
      </c>
      <c r="B13" s="1" t="s">
        <v>70</v>
      </c>
      <c r="C13" s="12"/>
      <c r="D13" s="12"/>
      <c r="E13" s="12"/>
      <c r="F13" s="12"/>
      <c r="G13" s="23">
        <f t="shared" si="0"/>
        <v>0</v>
      </c>
      <c r="H13" s="136"/>
    </row>
    <row r="14" spans="1:55" ht="21.75" customHeight="1">
      <c r="A14" s="10">
        <v>2</v>
      </c>
      <c r="B14" s="54" t="s">
        <v>66</v>
      </c>
      <c r="C14" s="12">
        <v>18</v>
      </c>
      <c r="D14" s="12"/>
      <c r="E14" s="12">
        <v>12.8</v>
      </c>
      <c r="F14" s="12"/>
      <c r="G14" s="23">
        <f t="shared" si="0"/>
        <v>-5.1999999999999993</v>
      </c>
      <c r="H14" s="136"/>
    </row>
    <row r="15" spans="1:55" ht="20.25" customHeight="1">
      <c r="A15" s="10">
        <v>3</v>
      </c>
      <c r="B15" s="1" t="s">
        <v>92</v>
      </c>
      <c r="C15" s="12">
        <v>12</v>
      </c>
      <c r="D15" s="12"/>
      <c r="E15" s="12">
        <v>13</v>
      </c>
      <c r="F15" s="12"/>
      <c r="G15" s="23">
        <f t="shared" si="0"/>
        <v>1</v>
      </c>
      <c r="H15" s="136"/>
    </row>
    <row r="16" spans="1:55" ht="21" customHeight="1">
      <c r="A16" s="10">
        <v>4</v>
      </c>
      <c r="B16" s="1" t="s">
        <v>10</v>
      </c>
      <c r="C16" s="12">
        <v>195.7</v>
      </c>
      <c r="D16" s="12"/>
      <c r="E16" s="12">
        <v>77</v>
      </c>
      <c r="F16" s="12"/>
      <c r="G16" s="23">
        <f t="shared" si="0"/>
        <v>-118.69999999999999</v>
      </c>
      <c r="H16" s="136"/>
    </row>
    <row r="17" spans="1:12" ht="21" hidden="1" customHeight="1">
      <c r="A17" s="10">
        <v>8</v>
      </c>
      <c r="B17" s="54" t="s">
        <v>11</v>
      </c>
      <c r="C17" s="12"/>
      <c r="D17" s="12"/>
      <c r="E17" s="12"/>
      <c r="F17" s="12"/>
      <c r="G17" s="23">
        <f t="shared" si="0"/>
        <v>0</v>
      </c>
      <c r="H17" s="136"/>
    </row>
    <row r="18" spans="1:12" ht="20.25" hidden="1" customHeight="1">
      <c r="A18" s="10">
        <v>5</v>
      </c>
      <c r="B18" s="1" t="s">
        <v>12</v>
      </c>
      <c r="C18" s="12"/>
      <c r="D18" s="12"/>
      <c r="E18" s="12"/>
      <c r="F18" s="12"/>
      <c r="G18" s="23">
        <f t="shared" si="0"/>
        <v>0</v>
      </c>
      <c r="H18" s="136"/>
    </row>
    <row r="19" spans="1:12" ht="17.25" customHeight="1">
      <c r="A19" s="10">
        <v>5</v>
      </c>
      <c r="B19" s="54" t="s">
        <v>13</v>
      </c>
      <c r="C19" s="12">
        <v>30</v>
      </c>
      <c r="D19" s="12"/>
      <c r="E19" s="12">
        <v>30.2</v>
      </c>
      <c r="F19" s="12"/>
      <c r="G19" s="23">
        <f t="shared" si="0"/>
        <v>0.19999999999999929</v>
      </c>
      <c r="H19" s="136"/>
    </row>
    <row r="20" spans="1:12" ht="17.25" hidden="1" customHeight="1">
      <c r="A20" s="10">
        <v>11</v>
      </c>
      <c r="B20" s="13"/>
      <c r="C20" s="12"/>
      <c r="D20" s="12"/>
      <c r="E20" s="12"/>
      <c r="F20" s="12"/>
      <c r="G20" s="23">
        <f t="shared" si="0"/>
        <v>0</v>
      </c>
      <c r="H20" s="136"/>
    </row>
    <row r="21" spans="1:12" ht="18" hidden="1" customHeight="1">
      <c r="A21" s="10">
        <v>12</v>
      </c>
      <c r="B21" s="44"/>
      <c r="C21" s="12"/>
      <c r="D21" s="12"/>
      <c r="E21" s="12"/>
      <c r="F21" s="12"/>
      <c r="G21" s="23">
        <f t="shared" si="0"/>
        <v>0</v>
      </c>
      <c r="H21" s="136"/>
    </row>
    <row r="22" spans="1:12" ht="18.75" hidden="1" customHeight="1">
      <c r="A22" s="10">
        <v>13</v>
      </c>
      <c r="B22" s="44"/>
      <c r="C22" s="12"/>
      <c r="D22" s="12"/>
      <c r="E22" s="12"/>
      <c r="F22" s="12"/>
      <c r="G22" s="23">
        <f t="shared" si="0"/>
        <v>0</v>
      </c>
      <c r="H22" s="136"/>
    </row>
    <row r="23" spans="1:12" ht="18.75" customHeight="1">
      <c r="A23" s="10">
        <v>6</v>
      </c>
      <c r="B23" s="20" t="s">
        <v>14</v>
      </c>
      <c r="C23" s="12">
        <v>15</v>
      </c>
      <c r="D23" s="12"/>
      <c r="E23" s="11"/>
      <c r="F23" s="11"/>
      <c r="G23" s="23">
        <f t="shared" si="0"/>
        <v>-15</v>
      </c>
      <c r="H23" s="136"/>
    </row>
    <row r="24" spans="1:12" ht="29.25" customHeight="1">
      <c r="A24" s="17" t="s">
        <v>15</v>
      </c>
      <c r="B24" s="18" t="s">
        <v>16</v>
      </c>
      <c r="C24" s="24">
        <f>SUM(C25,C28:C33,C37:C62,C64:C66)</f>
        <v>115356.5</v>
      </c>
      <c r="D24" s="24"/>
      <c r="E24" s="122">
        <f>SUM(E25,E28:E33,E37:E62,E64:E66)</f>
        <v>106422.69999999998</v>
      </c>
      <c r="F24" s="24"/>
      <c r="G24" s="19">
        <f t="shared" si="0"/>
        <v>-8933.8000000000175</v>
      </c>
    </row>
    <row r="25" spans="1:12" ht="21" customHeight="1">
      <c r="A25" s="10">
        <v>1</v>
      </c>
      <c r="B25" s="44" t="s">
        <v>17</v>
      </c>
      <c r="C25" s="12">
        <v>92738.8</v>
      </c>
      <c r="D25" s="130"/>
      <c r="E25" s="121">
        <v>90764.9</v>
      </c>
      <c r="F25" s="11"/>
      <c r="G25" s="23">
        <f t="shared" si="0"/>
        <v>-1973.9000000000087</v>
      </c>
      <c r="H25" s="136">
        <v>1</v>
      </c>
    </row>
    <row r="26" spans="1:12" s="26" customFormat="1" ht="18" customHeight="1">
      <c r="A26" s="40">
        <v>1.1000000000000001</v>
      </c>
      <c r="B26" s="65" t="s">
        <v>71</v>
      </c>
      <c r="C26" s="14">
        <v>12879</v>
      </c>
      <c r="D26" s="131"/>
      <c r="E26" s="123">
        <v>11045.8</v>
      </c>
      <c r="F26" s="15"/>
      <c r="G26" s="25">
        <f t="shared" si="0"/>
        <v>-1833.2000000000007</v>
      </c>
      <c r="H26" s="137"/>
      <c r="I26" s="71"/>
      <c r="J26" s="71"/>
      <c r="K26" s="71"/>
      <c r="L26" s="71"/>
    </row>
    <row r="27" spans="1:12" s="26" customFormat="1" ht="21" hidden="1" customHeight="1">
      <c r="A27" s="40">
        <v>1.2</v>
      </c>
      <c r="B27" s="65" t="s">
        <v>18</v>
      </c>
      <c r="C27" s="14"/>
      <c r="D27" s="131"/>
      <c r="E27" s="123"/>
      <c r="F27" s="15"/>
      <c r="G27" s="25">
        <f t="shared" si="0"/>
        <v>0</v>
      </c>
      <c r="H27" s="137"/>
      <c r="I27" s="71"/>
      <c r="J27" s="71"/>
      <c r="K27" s="71"/>
      <c r="L27" s="71"/>
    </row>
    <row r="28" spans="1:12" ht="21" customHeight="1">
      <c r="A28" s="10">
        <v>2</v>
      </c>
      <c r="B28" s="66" t="s">
        <v>20</v>
      </c>
      <c r="C28" s="12">
        <v>6675</v>
      </c>
      <c r="D28" s="12"/>
      <c r="E28" s="121">
        <v>6510.9</v>
      </c>
      <c r="F28" s="11"/>
      <c r="G28" s="23">
        <f t="shared" si="0"/>
        <v>-164.10000000000036</v>
      </c>
      <c r="H28" s="136">
        <v>1</v>
      </c>
    </row>
    <row r="29" spans="1:12" ht="21" customHeight="1">
      <c r="A29" s="10">
        <v>3</v>
      </c>
      <c r="B29" s="64" t="s">
        <v>19</v>
      </c>
      <c r="C29" s="12">
        <v>1425</v>
      </c>
      <c r="D29" s="14"/>
      <c r="E29" s="121">
        <v>1248.5999999999999</v>
      </c>
      <c r="F29" s="11"/>
      <c r="G29" s="23">
        <f t="shared" si="0"/>
        <v>-176.40000000000009</v>
      </c>
      <c r="H29" s="136">
        <v>1</v>
      </c>
    </row>
    <row r="30" spans="1:12" ht="21" customHeight="1">
      <c r="A30" s="10">
        <v>4</v>
      </c>
      <c r="B30" s="64" t="s">
        <v>22</v>
      </c>
      <c r="C30" s="12">
        <v>243</v>
      </c>
      <c r="D30" s="14"/>
      <c r="E30" s="124">
        <v>259.89999999999998</v>
      </c>
      <c r="F30" s="12"/>
      <c r="G30" s="23">
        <f t="shared" si="0"/>
        <v>16.899999999999977</v>
      </c>
      <c r="H30" s="136">
        <v>1</v>
      </c>
    </row>
    <row r="31" spans="1:12" ht="21" customHeight="1">
      <c r="A31" s="10">
        <v>5</v>
      </c>
      <c r="B31" s="66" t="s">
        <v>23</v>
      </c>
      <c r="C31" s="12">
        <v>229.9</v>
      </c>
      <c r="D31" s="12"/>
      <c r="E31" s="121">
        <v>214.9</v>
      </c>
      <c r="F31" s="11"/>
      <c r="G31" s="23">
        <f t="shared" si="0"/>
        <v>-15</v>
      </c>
      <c r="H31" s="136">
        <v>1</v>
      </c>
    </row>
    <row r="32" spans="1:12" ht="21" customHeight="1">
      <c r="A32" s="10">
        <v>6</v>
      </c>
      <c r="B32" s="66" t="s">
        <v>24</v>
      </c>
      <c r="C32" s="12">
        <v>18</v>
      </c>
      <c r="D32" s="12"/>
      <c r="E32" s="121"/>
      <c r="F32" s="11"/>
      <c r="G32" s="23">
        <f t="shared" si="0"/>
        <v>-18</v>
      </c>
      <c r="H32" s="136"/>
    </row>
    <row r="33" spans="1:12" ht="21" customHeight="1">
      <c r="A33" s="10">
        <v>7</v>
      </c>
      <c r="B33" s="64" t="s">
        <v>25</v>
      </c>
      <c r="C33" s="60">
        <f>SUM(C34:C36)</f>
        <v>259.3</v>
      </c>
      <c r="D33" s="60"/>
      <c r="E33" s="125">
        <f>SUM(E34:E36)</f>
        <v>275.2</v>
      </c>
      <c r="F33" s="60"/>
      <c r="G33" s="23">
        <f t="shared" si="0"/>
        <v>15.899999999999977</v>
      </c>
      <c r="H33" s="136">
        <v>1</v>
      </c>
    </row>
    <row r="34" spans="1:12" s="26" customFormat="1" ht="21" customHeight="1">
      <c r="A34" s="40">
        <v>7.1</v>
      </c>
      <c r="B34" s="65" t="s">
        <v>26</v>
      </c>
      <c r="C34" s="14">
        <v>107.1</v>
      </c>
      <c r="D34" s="14"/>
      <c r="E34" s="14">
        <v>107.1</v>
      </c>
      <c r="F34" s="14"/>
      <c r="G34" s="25">
        <f t="shared" si="0"/>
        <v>0</v>
      </c>
      <c r="H34" s="137"/>
      <c r="I34" s="71"/>
      <c r="J34" s="71"/>
      <c r="K34" s="71"/>
      <c r="L34" s="71"/>
    </row>
    <row r="35" spans="1:12" s="26" customFormat="1" ht="21" customHeight="1">
      <c r="A35" s="40">
        <v>7.2</v>
      </c>
      <c r="B35" s="67" t="s">
        <v>27</v>
      </c>
      <c r="C35" s="14">
        <v>80.2</v>
      </c>
      <c r="D35" s="14"/>
      <c r="E35" s="123">
        <v>96.1</v>
      </c>
      <c r="F35" s="15"/>
      <c r="G35" s="25">
        <f t="shared" si="0"/>
        <v>15.899999999999991</v>
      </c>
      <c r="H35" s="137"/>
      <c r="I35" s="71"/>
      <c r="J35" s="71"/>
      <c r="K35" s="71"/>
      <c r="L35" s="71"/>
    </row>
    <row r="36" spans="1:12" s="26" customFormat="1" ht="19.5" customHeight="1">
      <c r="A36" s="40">
        <v>7.3</v>
      </c>
      <c r="B36" s="67" t="s">
        <v>28</v>
      </c>
      <c r="C36" s="14">
        <v>72</v>
      </c>
      <c r="D36" s="14"/>
      <c r="E36" s="14">
        <v>72</v>
      </c>
      <c r="F36" s="15"/>
      <c r="G36" s="25">
        <f t="shared" si="0"/>
        <v>0</v>
      </c>
      <c r="H36" s="137"/>
      <c r="I36" s="71"/>
      <c r="J36" s="71"/>
      <c r="K36" s="71"/>
      <c r="L36" s="71"/>
    </row>
    <row r="37" spans="1:12" s="26" customFormat="1" ht="21" hidden="1" customHeight="1">
      <c r="A37" s="10">
        <v>8</v>
      </c>
      <c r="B37" s="1" t="s">
        <v>72</v>
      </c>
      <c r="C37" s="14"/>
      <c r="D37" s="14"/>
      <c r="E37" s="123"/>
      <c r="F37" s="15"/>
      <c r="G37" s="25">
        <f t="shared" si="0"/>
        <v>0</v>
      </c>
      <c r="H37" s="137"/>
      <c r="I37" s="71"/>
      <c r="J37" s="71"/>
      <c r="K37" s="71"/>
      <c r="L37" s="71"/>
    </row>
    <row r="38" spans="1:12" ht="21" hidden="1" customHeight="1">
      <c r="A38" s="10">
        <v>9</v>
      </c>
      <c r="B38" s="1" t="s">
        <v>29</v>
      </c>
      <c r="C38" s="12"/>
      <c r="D38" s="12"/>
      <c r="E38" s="121"/>
      <c r="F38" s="11"/>
      <c r="G38" s="23">
        <f t="shared" si="0"/>
        <v>0</v>
      </c>
      <c r="H38" s="136"/>
    </row>
    <row r="39" spans="1:12" ht="21" customHeight="1">
      <c r="A39" s="10">
        <v>8</v>
      </c>
      <c r="B39" s="1" t="s">
        <v>39</v>
      </c>
      <c r="C39" s="12">
        <v>228.5</v>
      </c>
      <c r="D39" s="12"/>
      <c r="E39" s="121">
        <v>243.5</v>
      </c>
      <c r="F39" s="11"/>
      <c r="G39" s="23">
        <f t="shared" si="0"/>
        <v>15</v>
      </c>
      <c r="H39" s="136">
        <v>1</v>
      </c>
    </row>
    <row r="40" spans="1:12" ht="21" customHeight="1">
      <c r="A40" s="10">
        <v>9</v>
      </c>
      <c r="B40" s="1" t="s">
        <v>30</v>
      </c>
      <c r="C40" s="12">
        <v>465.5</v>
      </c>
      <c r="D40" s="12"/>
      <c r="E40" s="121">
        <v>349.2</v>
      </c>
      <c r="F40" s="11"/>
      <c r="G40" s="23">
        <f t="shared" si="0"/>
        <v>-116.30000000000001</v>
      </c>
      <c r="H40" s="136">
        <v>1</v>
      </c>
    </row>
    <row r="41" spans="1:12" ht="21" customHeight="1">
      <c r="A41" s="10">
        <v>10</v>
      </c>
      <c r="B41" s="1" t="s">
        <v>40</v>
      </c>
      <c r="C41" s="12">
        <v>34.799999999999997</v>
      </c>
      <c r="D41" s="12"/>
      <c r="E41" s="121"/>
      <c r="F41" s="11"/>
      <c r="G41" s="23">
        <f t="shared" si="0"/>
        <v>-34.799999999999997</v>
      </c>
      <c r="H41" s="136"/>
    </row>
    <row r="42" spans="1:12" ht="21" customHeight="1">
      <c r="A42" s="10">
        <v>11</v>
      </c>
      <c r="B42" s="1" t="s">
        <v>62</v>
      </c>
      <c r="C42" s="12">
        <v>168.4</v>
      </c>
      <c r="D42" s="12"/>
      <c r="E42" s="121">
        <v>85</v>
      </c>
      <c r="F42" s="11"/>
      <c r="G42" s="23">
        <f t="shared" si="0"/>
        <v>-83.4</v>
      </c>
      <c r="H42" s="136">
        <v>1</v>
      </c>
    </row>
    <row r="43" spans="1:12" ht="21" customHeight="1">
      <c r="A43" s="10">
        <v>12</v>
      </c>
      <c r="B43" s="1" t="s">
        <v>21</v>
      </c>
      <c r="C43" s="12">
        <v>5548.3</v>
      </c>
      <c r="D43" s="12"/>
      <c r="E43" s="11">
        <v>3383.3</v>
      </c>
      <c r="F43" s="11"/>
      <c r="G43" s="23">
        <f t="shared" si="0"/>
        <v>-2165</v>
      </c>
      <c r="H43" s="136">
        <v>1</v>
      </c>
    </row>
    <row r="44" spans="1:12" ht="21" customHeight="1">
      <c r="A44" s="10">
        <v>13</v>
      </c>
      <c r="B44" s="1" t="s">
        <v>74</v>
      </c>
      <c r="C44" s="12">
        <v>2100</v>
      </c>
      <c r="D44" s="12"/>
      <c r="E44" s="11">
        <v>1715.7</v>
      </c>
      <c r="F44" s="11"/>
      <c r="G44" s="23">
        <f t="shared" si="0"/>
        <v>-384.29999999999995</v>
      </c>
      <c r="H44" s="136">
        <v>1</v>
      </c>
    </row>
    <row r="45" spans="1:12" ht="21" customHeight="1">
      <c r="A45" s="10">
        <v>14</v>
      </c>
      <c r="B45" s="1" t="s">
        <v>31</v>
      </c>
      <c r="C45" s="11">
        <v>2502.6999999999998</v>
      </c>
      <c r="D45" s="11"/>
      <c r="E45" s="11">
        <v>297.3</v>
      </c>
      <c r="F45" s="11"/>
      <c r="G45" s="23">
        <f t="shared" si="0"/>
        <v>-2205.3999999999996</v>
      </c>
      <c r="H45" s="136">
        <v>1</v>
      </c>
    </row>
    <row r="46" spans="1:12" ht="20.25" customHeight="1">
      <c r="A46" s="10">
        <v>15</v>
      </c>
      <c r="B46" s="1" t="s">
        <v>32</v>
      </c>
      <c r="C46" s="11">
        <v>225</v>
      </c>
      <c r="D46" s="11"/>
      <c r="E46" s="11">
        <v>134.80000000000001</v>
      </c>
      <c r="F46" s="11"/>
      <c r="G46" s="23">
        <f t="shared" si="0"/>
        <v>-90.199999999999989</v>
      </c>
      <c r="H46" s="136">
        <v>1</v>
      </c>
    </row>
    <row r="47" spans="1:12" ht="21" hidden="1" customHeight="1">
      <c r="A47" s="10">
        <v>18</v>
      </c>
      <c r="B47" s="1" t="s">
        <v>98</v>
      </c>
      <c r="C47" s="11"/>
      <c r="D47" s="11"/>
      <c r="E47" s="11"/>
      <c r="F47" s="11"/>
      <c r="G47" s="23">
        <f t="shared" si="0"/>
        <v>0</v>
      </c>
      <c r="H47" s="136"/>
    </row>
    <row r="48" spans="1:12" ht="21" customHeight="1">
      <c r="A48" s="10">
        <v>16</v>
      </c>
      <c r="B48" s="1" t="s">
        <v>67</v>
      </c>
      <c r="C48" s="12">
        <v>12</v>
      </c>
      <c r="D48" s="12"/>
      <c r="E48" s="11">
        <v>13</v>
      </c>
      <c r="F48" s="11"/>
      <c r="G48" s="23">
        <f t="shared" si="0"/>
        <v>1</v>
      </c>
      <c r="H48" s="136">
        <v>1</v>
      </c>
    </row>
    <row r="49" spans="1:12" ht="21" customHeight="1">
      <c r="A49" s="10">
        <v>17</v>
      </c>
      <c r="B49" s="1" t="s">
        <v>57</v>
      </c>
      <c r="C49" s="11">
        <v>37.5</v>
      </c>
      <c r="D49" s="11"/>
      <c r="E49" s="11"/>
      <c r="F49" s="11"/>
      <c r="G49" s="23">
        <f t="shared" si="0"/>
        <v>-37.5</v>
      </c>
      <c r="H49" s="136"/>
    </row>
    <row r="50" spans="1:12" ht="21" customHeight="1">
      <c r="A50" s="10">
        <v>18</v>
      </c>
      <c r="B50" s="1" t="s">
        <v>59</v>
      </c>
      <c r="C50" s="11">
        <v>105</v>
      </c>
      <c r="D50" s="11"/>
      <c r="E50" s="11">
        <v>32.5</v>
      </c>
      <c r="F50" s="11"/>
      <c r="G50" s="23">
        <f t="shared" si="0"/>
        <v>-72.5</v>
      </c>
      <c r="H50" s="136">
        <v>1</v>
      </c>
    </row>
    <row r="51" spans="1:12" ht="21" customHeight="1">
      <c r="A51" s="10">
        <v>19</v>
      </c>
      <c r="B51" s="1" t="s">
        <v>58</v>
      </c>
      <c r="C51" s="11">
        <v>2.2999999999999998</v>
      </c>
      <c r="D51" s="11"/>
      <c r="E51" s="11">
        <v>3</v>
      </c>
      <c r="F51" s="11"/>
      <c r="G51" s="23">
        <f t="shared" si="0"/>
        <v>0.70000000000000018</v>
      </c>
      <c r="H51" s="136">
        <v>1</v>
      </c>
    </row>
    <row r="52" spans="1:12" ht="21" customHeight="1">
      <c r="A52" s="10">
        <v>20</v>
      </c>
      <c r="B52" s="1" t="s">
        <v>60</v>
      </c>
      <c r="C52" s="11">
        <v>27</v>
      </c>
      <c r="D52" s="11"/>
      <c r="E52" s="11">
        <v>17</v>
      </c>
      <c r="F52" s="11"/>
      <c r="G52" s="23">
        <f t="shared" si="0"/>
        <v>-10</v>
      </c>
      <c r="H52" s="136">
        <v>1</v>
      </c>
    </row>
    <row r="53" spans="1:12" ht="21" customHeight="1">
      <c r="A53" s="10">
        <v>21</v>
      </c>
      <c r="B53" s="1" t="s">
        <v>61</v>
      </c>
      <c r="C53" s="11">
        <v>66.8</v>
      </c>
      <c r="D53" s="11"/>
      <c r="E53" s="11">
        <v>48</v>
      </c>
      <c r="F53" s="11"/>
      <c r="G53" s="23">
        <f t="shared" si="0"/>
        <v>-18.799999999999997</v>
      </c>
      <c r="H53" s="136">
        <v>1</v>
      </c>
    </row>
    <row r="54" spans="1:12" ht="22.5" customHeight="1">
      <c r="A54" s="10">
        <v>22</v>
      </c>
      <c r="B54" s="1" t="s">
        <v>93</v>
      </c>
      <c r="C54" s="11">
        <v>37.5</v>
      </c>
      <c r="D54" s="11"/>
      <c r="E54" s="11"/>
      <c r="F54" s="11"/>
      <c r="G54" s="23">
        <f t="shared" si="0"/>
        <v>-37.5</v>
      </c>
      <c r="H54" s="136"/>
    </row>
    <row r="55" spans="1:12" ht="21.75" customHeight="1">
      <c r="A55" s="10">
        <v>23</v>
      </c>
      <c r="B55" s="1" t="s">
        <v>94</v>
      </c>
      <c r="C55" s="11">
        <v>37.5</v>
      </c>
      <c r="D55" s="11"/>
      <c r="E55" s="11"/>
      <c r="F55" s="11"/>
      <c r="G55" s="23">
        <f t="shared" si="0"/>
        <v>-37.5</v>
      </c>
      <c r="H55" s="136"/>
    </row>
    <row r="56" spans="1:12" ht="21" customHeight="1">
      <c r="A56" s="10">
        <v>24</v>
      </c>
      <c r="B56" s="1" t="s">
        <v>91</v>
      </c>
      <c r="C56" s="11">
        <v>159</v>
      </c>
      <c r="D56" s="11"/>
      <c r="E56" s="11"/>
      <c r="F56" s="11"/>
      <c r="G56" s="23">
        <f t="shared" si="0"/>
        <v>-159</v>
      </c>
      <c r="H56" s="136"/>
    </row>
    <row r="57" spans="1:12" ht="22.5" customHeight="1">
      <c r="A57" s="10">
        <v>25</v>
      </c>
      <c r="B57" s="13" t="s">
        <v>111</v>
      </c>
      <c r="C57" s="11">
        <v>90</v>
      </c>
      <c r="D57" s="11"/>
      <c r="E57" s="11">
        <v>90</v>
      </c>
      <c r="F57" s="11"/>
      <c r="G57" s="23">
        <f t="shared" si="0"/>
        <v>0</v>
      </c>
      <c r="H57" s="136">
        <v>1</v>
      </c>
    </row>
    <row r="58" spans="1:12" ht="22.5" customHeight="1">
      <c r="A58" s="10">
        <v>26</v>
      </c>
      <c r="B58" s="13" t="s">
        <v>114</v>
      </c>
      <c r="C58" s="11">
        <v>150</v>
      </c>
      <c r="D58" s="11"/>
      <c r="E58" s="11">
        <v>100</v>
      </c>
      <c r="F58" s="11"/>
      <c r="G58" s="23">
        <f t="shared" si="0"/>
        <v>-50</v>
      </c>
      <c r="H58" s="136">
        <v>1</v>
      </c>
    </row>
    <row r="59" spans="1:12" ht="18.75" hidden="1" customHeight="1">
      <c r="A59" s="10">
        <v>30</v>
      </c>
      <c r="B59" s="13"/>
      <c r="C59" s="11"/>
      <c r="D59" s="11"/>
      <c r="E59" s="11"/>
      <c r="F59" s="11"/>
      <c r="G59" s="23">
        <f t="shared" si="0"/>
        <v>0</v>
      </c>
      <c r="H59" s="136"/>
    </row>
    <row r="60" spans="1:12" ht="25.5" hidden="1" customHeight="1">
      <c r="A60" s="10">
        <v>31</v>
      </c>
      <c r="B60" s="13"/>
      <c r="C60" s="11"/>
      <c r="D60" s="11"/>
      <c r="E60" s="11"/>
      <c r="F60" s="11"/>
      <c r="G60" s="23">
        <f t="shared" si="0"/>
        <v>0</v>
      </c>
      <c r="H60" s="136"/>
    </row>
    <row r="61" spans="1:12" ht="29.25" hidden="1" customHeight="1">
      <c r="A61" s="10">
        <v>32</v>
      </c>
      <c r="B61" s="13"/>
      <c r="C61" s="11"/>
      <c r="D61" s="11"/>
      <c r="E61" s="11"/>
      <c r="F61" s="11"/>
      <c r="G61" s="23">
        <f t="shared" si="0"/>
        <v>0</v>
      </c>
      <c r="H61" s="136"/>
    </row>
    <row r="62" spans="1:12" ht="30" hidden="1" customHeight="1">
      <c r="A62" s="10">
        <v>26</v>
      </c>
      <c r="B62" s="13" t="s">
        <v>33</v>
      </c>
      <c r="C62" s="11"/>
      <c r="D62" s="11"/>
      <c r="E62" s="11"/>
      <c r="F62" s="11"/>
      <c r="G62" s="23">
        <f t="shared" si="0"/>
        <v>0</v>
      </c>
      <c r="H62" s="136"/>
    </row>
    <row r="63" spans="1:12" s="26" customFormat="1" ht="29.25" hidden="1" customHeight="1">
      <c r="A63" s="15">
        <v>26.1</v>
      </c>
      <c r="B63" s="59" t="s">
        <v>34</v>
      </c>
      <c r="C63" s="15"/>
      <c r="D63" s="15"/>
      <c r="E63" s="15"/>
      <c r="F63" s="15"/>
      <c r="G63" s="25">
        <f t="shared" si="0"/>
        <v>0</v>
      </c>
      <c r="H63" s="137"/>
      <c r="I63" s="71"/>
      <c r="J63" s="71"/>
      <c r="K63" s="71"/>
      <c r="L63" s="71"/>
    </row>
    <row r="64" spans="1:12" ht="30">
      <c r="A64" s="10">
        <v>27</v>
      </c>
      <c r="B64" s="85" t="s">
        <v>73</v>
      </c>
      <c r="C64" s="12">
        <v>259.7</v>
      </c>
      <c r="D64" s="12"/>
      <c r="E64" s="11"/>
      <c r="F64" s="11"/>
      <c r="G64" s="23">
        <f t="shared" si="0"/>
        <v>-259.7</v>
      </c>
      <c r="H64" s="136" t="s">
        <v>116</v>
      </c>
      <c r="J64" s="62" t="s">
        <v>122</v>
      </c>
    </row>
    <row r="65" spans="1:55" ht="21" customHeight="1">
      <c r="A65" s="10">
        <v>28</v>
      </c>
      <c r="B65" s="1" t="s">
        <v>35</v>
      </c>
      <c r="C65" s="11">
        <v>9.6</v>
      </c>
      <c r="D65" s="11"/>
      <c r="E65" s="11"/>
      <c r="F65" s="11"/>
      <c r="G65" s="23">
        <f t="shared" si="0"/>
        <v>-9.6</v>
      </c>
      <c r="H65" s="136"/>
    </row>
    <row r="66" spans="1:55" ht="19.5" customHeight="1">
      <c r="A66" s="10">
        <v>29</v>
      </c>
      <c r="B66" s="57" t="s">
        <v>36</v>
      </c>
      <c r="C66" s="11">
        <v>1500.4</v>
      </c>
      <c r="D66" s="11"/>
      <c r="E66" s="11">
        <v>636</v>
      </c>
      <c r="F66" s="11"/>
      <c r="G66" s="23">
        <f t="shared" si="0"/>
        <v>-864.40000000000009</v>
      </c>
      <c r="H66" s="136">
        <v>1</v>
      </c>
    </row>
    <row r="67" spans="1:55" s="27" customFormat="1" ht="24" hidden="1" customHeight="1">
      <c r="A67" s="17"/>
      <c r="B67" s="21" t="s">
        <v>37</v>
      </c>
      <c r="C67" s="19">
        <f>C7-C24</f>
        <v>0</v>
      </c>
      <c r="D67" s="19"/>
      <c r="E67" s="19">
        <f>E7-E24</f>
        <v>-6501.2999999999884</v>
      </c>
      <c r="F67" s="19"/>
      <c r="G67" s="19">
        <f t="shared" si="0"/>
        <v>-6501.2999999999884</v>
      </c>
      <c r="H67" s="138"/>
      <c r="I67" s="72"/>
      <c r="J67" s="72"/>
      <c r="K67" s="72"/>
      <c r="L67" s="72"/>
    </row>
    <row r="68" spans="1:55" s="76" customFormat="1" ht="20.25" hidden="1" customHeight="1">
      <c r="A68" s="86" t="s">
        <v>54</v>
      </c>
      <c r="B68" s="87" t="s">
        <v>106</v>
      </c>
      <c r="C68" s="88">
        <f>-SUM(C69:C70)</f>
        <v>0</v>
      </c>
      <c r="D68" s="88"/>
      <c r="E68" s="88">
        <f>-SUM(E69:E70)</f>
        <v>0</v>
      </c>
      <c r="F68" s="88"/>
      <c r="G68" s="88">
        <f t="shared" si="0"/>
        <v>0</v>
      </c>
      <c r="H68" s="139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</row>
    <row r="69" spans="1:55" s="94" customFormat="1" ht="15.75" hidden="1" customHeight="1">
      <c r="A69" s="89">
        <v>1</v>
      </c>
      <c r="B69" s="90"/>
      <c r="C69" s="91"/>
      <c r="D69" s="91"/>
      <c r="E69" s="91"/>
      <c r="F69" s="91"/>
      <c r="G69" s="92">
        <f t="shared" si="0"/>
        <v>0</v>
      </c>
      <c r="H69" s="140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</row>
    <row r="70" spans="1:55" s="94" customFormat="1" ht="15.75" hidden="1" customHeight="1">
      <c r="A70" s="89">
        <v>2</v>
      </c>
      <c r="B70" s="95"/>
      <c r="C70" s="91"/>
      <c r="D70" s="91"/>
      <c r="E70" s="91"/>
      <c r="F70" s="91"/>
      <c r="G70" s="92">
        <f t="shared" si="0"/>
        <v>0</v>
      </c>
      <c r="H70" s="140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</row>
    <row r="71" spans="1:55" s="76" customFormat="1" ht="21" customHeight="1">
      <c r="A71" s="86" t="s">
        <v>107</v>
      </c>
      <c r="B71" s="96" t="s">
        <v>108</v>
      </c>
      <c r="C71" s="88">
        <f>C67+C68</f>
        <v>0</v>
      </c>
      <c r="D71" s="88"/>
      <c r="E71" s="88">
        <f>E67+E68</f>
        <v>-6501.2999999999884</v>
      </c>
      <c r="F71" s="88"/>
      <c r="G71" s="88">
        <f t="shared" ref="G71" si="1">E71-C71</f>
        <v>-6501.2999999999884</v>
      </c>
      <c r="H71" s="141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</row>
    <row r="72" spans="1:55">
      <c r="B72" s="6"/>
      <c r="C72" s="6"/>
      <c r="D72" s="6"/>
      <c r="E72" s="6"/>
      <c r="F72" s="6"/>
      <c r="G72" s="6"/>
      <c r="H72" s="136"/>
    </row>
    <row r="73" spans="1:55" ht="18" customHeight="1">
      <c r="B73" s="6"/>
      <c r="C73" s="6"/>
      <c r="D73" s="6"/>
      <c r="E73" s="6"/>
      <c r="F73" s="6"/>
      <c r="G73" s="6"/>
      <c r="H73" s="136"/>
    </row>
    <row r="74" spans="1:55" s="2" customFormat="1" ht="18">
      <c r="A74" s="99"/>
      <c r="B74" s="9" t="s">
        <v>1</v>
      </c>
      <c r="C74" s="100"/>
      <c r="D74" s="100"/>
      <c r="E74" s="172" t="s">
        <v>112</v>
      </c>
      <c r="F74" s="172"/>
      <c r="G74" s="172"/>
      <c r="H74" s="142"/>
      <c r="I74" s="61"/>
      <c r="J74" s="61"/>
      <c r="K74" s="61"/>
      <c r="L74" s="61"/>
    </row>
    <row r="75" spans="1:55" ht="9.75" customHeight="1">
      <c r="B75" s="5"/>
      <c r="C75" s="6"/>
      <c r="D75" s="6"/>
      <c r="E75" s="167" t="s">
        <v>4</v>
      </c>
      <c r="F75" s="167"/>
      <c r="G75" s="167"/>
      <c r="H75" s="136"/>
    </row>
    <row r="76" spans="1:55" ht="6" customHeight="1">
      <c r="B76" s="5"/>
      <c r="C76" s="6"/>
      <c r="D76" s="6"/>
      <c r="E76" s="28"/>
      <c r="F76" s="28"/>
      <c r="G76" s="28"/>
      <c r="H76" s="136"/>
    </row>
    <row r="77" spans="1:55" s="2" customFormat="1" ht="21" customHeight="1">
      <c r="A77" s="99"/>
      <c r="B77" s="9" t="s">
        <v>5</v>
      </c>
      <c r="C77" s="100"/>
      <c r="D77" s="100"/>
      <c r="E77" s="172" t="s">
        <v>113</v>
      </c>
      <c r="F77" s="172"/>
      <c r="G77" s="172"/>
      <c r="H77" s="128"/>
      <c r="I77" s="61"/>
      <c r="J77" s="61"/>
      <c r="K77" s="61"/>
      <c r="L77" s="61"/>
    </row>
    <row r="78" spans="1:55" ht="11.25" customHeight="1">
      <c r="B78" s="6"/>
      <c r="C78" s="6"/>
      <c r="D78" s="6"/>
      <c r="E78" s="167" t="s">
        <v>4</v>
      </c>
      <c r="F78" s="167"/>
      <c r="G78" s="167"/>
      <c r="H78" s="136"/>
    </row>
    <row r="79" spans="1:55">
      <c r="B79" s="7" t="s">
        <v>38</v>
      </c>
      <c r="C79" s="6"/>
      <c r="D79" s="6"/>
      <c r="E79" s="6"/>
      <c r="F79" s="6"/>
      <c r="G79" s="6"/>
      <c r="H79" s="136"/>
    </row>
    <row r="80" spans="1:55">
      <c r="B80" s="6"/>
      <c r="C80" s="6"/>
      <c r="D80" s="6"/>
      <c r="E80" s="6"/>
      <c r="F80" s="6"/>
      <c r="G80" s="6"/>
      <c r="H80" s="136"/>
    </row>
    <row r="81" spans="2:8">
      <c r="B81" s="6"/>
      <c r="C81" s="6"/>
      <c r="D81" s="6"/>
      <c r="E81" s="6"/>
      <c r="F81" s="6"/>
      <c r="G81" s="6"/>
      <c r="H81" s="136"/>
    </row>
    <row r="82" spans="2:8">
      <c r="B82" s="6"/>
      <c r="C82" s="6"/>
      <c r="D82" s="6"/>
      <c r="E82" s="6"/>
      <c r="F82" s="6"/>
      <c r="G82" s="6"/>
      <c r="H82" s="136"/>
    </row>
    <row r="83" spans="2:8">
      <c r="B83" s="6"/>
      <c r="C83" s="6"/>
      <c r="D83" s="6"/>
      <c r="E83" s="6"/>
      <c r="F83" s="6"/>
      <c r="G83" s="6"/>
      <c r="H83" s="136"/>
    </row>
    <row r="84" spans="2:8">
      <c r="B84" s="6"/>
      <c r="C84" s="6"/>
      <c r="D84" s="6"/>
      <c r="E84" s="6"/>
      <c r="F84" s="6"/>
      <c r="G84" s="6"/>
    </row>
    <row r="85" spans="2:8">
      <c r="B85" s="6"/>
      <c r="C85" s="6"/>
      <c r="D85" s="6"/>
      <c r="E85" s="6"/>
      <c r="F85" s="6"/>
      <c r="G85" s="6"/>
    </row>
    <row r="86" spans="2:8">
      <c r="B86" s="6"/>
      <c r="C86" s="6"/>
      <c r="D86" s="6"/>
      <c r="E86" s="6"/>
      <c r="F86" s="6"/>
      <c r="G86" s="6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E78:G78"/>
    <mergeCell ref="A1:G1"/>
    <mergeCell ref="A2:G2"/>
    <mergeCell ref="A4:G4"/>
    <mergeCell ref="E74:G74"/>
    <mergeCell ref="E75:G75"/>
    <mergeCell ref="E77:G77"/>
  </mergeCells>
  <pageMargins left="0.2" right="0.19" top="0.23622047244094491" bottom="0.24" header="0.2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5"/>
  <sheetViews>
    <sheetView tabSelected="1" view="pageBreakPreview" zoomScaleSheetLayoutView="100" workbookViewId="0">
      <selection activeCell="J49" sqref="J49"/>
    </sheetView>
  </sheetViews>
  <sheetFormatPr defaultRowHeight="15"/>
  <cols>
    <col min="1" max="1" width="4.85546875" style="22" customWidth="1"/>
    <col min="2" max="2" width="49.5703125" style="22" customWidth="1"/>
    <col min="3" max="3" width="16.85546875" style="22" customWidth="1"/>
    <col min="4" max="4" width="18.42578125" style="22" customWidth="1"/>
    <col min="5" max="5" width="14.5703125" style="110" hidden="1" customWidth="1"/>
    <col min="6" max="7" width="16" style="110" hidden="1" customWidth="1"/>
    <col min="8" max="8" width="16.7109375" style="22" customWidth="1"/>
    <col min="9" max="10" width="9.5703125" style="62" bestFit="1" customWidth="1"/>
    <col min="11" max="15" width="9.140625" style="62"/>
    <col min="16" max="16384" width="9.140625" style="22"/>
  </cols>
  <sheetData>
    <row r="1" spans="1:61" ht="20.25" customHeight="1">
      <c r="A1" s="168" t="s">
        <v>65</v>
      </c>
      <c r="B1" s="168"/>
      <c r="C1" s="168"/>
      <c r="D1" s="168"/>
      <c r="E1" s="168"/>
      <c r="F1" s="168"/>
      <c r="G1" s="168"/>
      <c r="H1" s="168"/>
    </row>
    <row r="2" spans="1:61" s="166" customFormat="1" ht="38.25" customHeight="1">
      <c r="A2" s="174" t="s">
        <v>109</v>
      </c>
      <c r="B2" s="175"/>
      <c r="C2" s="175"/>
      <c r="D2" s="175"/>
      <c r="E2" s="175"/>
      <c r="F2" s="175"/>
      <c r="G2" s="175"/>
      <c r="H2" s="17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</row>
    <row r="3" spans="1:61" s="83" customFormat="1" ht="21" customHeight="1">
      <c r="A3" s="80"/>
      <c r="B3" s="163" t="s">
        <v>123</v>
      </c>
      <c r="C3" s="80" t="s">
        <v>103</v>
      </c>
      <c r="D3" s="164" t="s">
        <v>104</v>
      </c>
      <c r="E3" s="101"/>
      <c r="F3" s="101"/>
      <c r="G3" s="101"/>
      <c r="H3" s="164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</row>
    <row r="4" spans="1:61" s="84" customFormat="1" ht="15.75" customHeight="1">
      <c r="A4" s="171" t="s">
        <v>121</v>
      </c>
      <c r="B4" s="171"/>
      <c r="C4" s="171"/>
      <c r="D4" s="171"/>
      <c r="E4" s="171"/>
      <c r="F4" s="171"/>
      <c r="G4" s="171"/>
      <c r="H4" s="171"/>
    </row>
    <row r="5" spans="1:61" s="2" customFormat="1" ht="17.25" customHeight="1">
      <c r="A5" s="47"/>
      <c r="B5" s="47"/>
      <c r="E5" s="102"/>
      <c r="F5" s="102"/>
      <c r="G5" s="102"/>
      <c r="H5" s="48" t="s">
        <v>56</v>
      </c>
      <c r="I5" s="61"/>
      <c r="J5" s="61"/>
      <c r="K5" s="61"/>
      <c r="L5" s="61"/>
      <c r="M5" s="61"/>
      <c r="N5" s="61"/>
      <c r="O5" s="61"/>
    </row>
    <row r="6" spans="1:61" s="2" customFormat="1" ht="51" customHeight="1">
      <c r="A6" s="49"/>
      <c r="B6" s="50" t="s">
        <v>41</v>
      </c>
      <c r="C6" s="55" t="s">
        <v>99</v>
      </c>
      <c r="D6" s="55" t="s">
        <v>100</v>
      </c>
      <c r="E6" s="103"/>
      <c r="F6" s="103"/>
      <c r="G6" s="103"/>
      <c r="H6" s="55" t="s">
        <v>110</v>
      </c>
      <c r="I6" s="61"/>
      <c r="J6" s="61"/>
      <c r="K6" s="61"/>
      <c r="L6" s="61"/>
      <c r="M6" s="61"/>
      <c r="N6" s="61"/>
      <c r="O6" s="61"/>
    </row>
    <row r="7" spans="1:61" s="2" customFormat="1" ht="41.25" customHeight="1">
      <c r="A7" s="97" t="s">
        <v>7</v>
      </c>
      <c r="B7" s="30" t="s">
        <v>42</v>
      </c>
      <c r="C7" s="42">
        <v>2544.5</v>
      </c>
      <c r="D7" s="42">
        <v>2544.5</v>
      </c>
      <c r="E7" s="104"/>
      <c r="F7" s="104"/>
      <c r="G7" s="104"/>
      <c r="H7" s="31">
        <f t="shared" ref="H7:H70" si="0">D7-C7</f>
        <v>0</v>
      </c>
      <c r="I7" s="61"/>
      <c r="J7" s="61"/>
      <c r="K7" s="61"/>
      <c r="L7" s="61"/>
      <c r="M7" s="61"/>
      <c r="N7" s="61"/>
      <c r="O7" s="61"/>
    </row>
    <row r="8" spans="1:61" s="2" customFormat="1" ht="36">
      <c r="A8" s="97" t="s">
        <v>15</v>
      </c>
      <c r="B8" s="30" t="s">
        <v>84</v>
      </c>
      <c r="C8" s="31">
        <f>SUM(C9,C12:C23)</f>
        <v>100048</v>
      </c>
      <c r="D8" s="31">
        <f>SUM(D9,D12:D23)</f>
        <v>99947.4</v>
      </c>
      <c r="E8" s="105"/>
      <c r="F8" s="105"/>
      <c r="G8" s="105"/>
      <c r="H8" s="31">
        <f t="shared" si="0"/>
        <v>-100.60000000000582</v>
      </c>
      <c r="I8" s="61"/>
      <c r="J8" s="61"/>
      <c r="K8" s="61"/>
      <c r="L8" s="61"/>
      <c r="M8" s="61"/>
      <c r="N8" s="61"/>
      <c r="O8" s="61"/>
    </row>
    <row r="9" spans="1:61" s="2" customFormat="1" ht="18.75" customHeight="1">
      <c r="A9" s="10">
        <v>1</v>
      </c>
      <c r="B9" s="146" t="s">
        <v>87</v>
      </c>
      <c r="C9" s="147">
        <v>99788.4</v>
      </c>
      <c r="D9" s="147">
        <v>99788.4</v>
      </c>
      <c r="E9" s="148"/>
      <c r="F9" s="148"/>
      <c r="G9" s="148"/>
      <c r="H9" s="149">
        <f t="shared" si="0"/>
        <v>0</v>
      </c>
      <c r="I9" s="61"/>
      <c r="J9" s="61"/>
      <c r="K9" s="61"/>
      <c r="L9" s="61"/>
      <c r="M9" s="61"/>
      <c r="N9" s="61"/>
      <c r="O9" s="61"/>
    </row>
    <row r="10" spans="1:61" ht="18.75" customHeight="1">
      <c r="A10" s="11">
        <v>1.1000000000000001</v>
      </c>
      <c r="B10" s="54" t="s">
        <v>68</v>
      </c>
      <c r="C10" s="43">
        <v>22017.3</v>
      </c>
      <c r="D10" s="43">
        <v>22017.3</v>
      </c>
      <c r="E10" s="106"/>
      <c r="F10" s="106"/>
      <c r="G10" s="106"/>
      <c r="H10" s="33">
        <f t="shared" si="0"/>
        <v>0</v>
      </c>
    </row>
    <row r="11" spans="1:61" s="26" customFormat="1" ht="18.75" hidden="1" customHeight="1">
      <c r="A11" s="15">
        <v>1.2</v>
      </c>
      <c r="B11" s="56" t="s">
        <v>90</v>
      </c>
      <c r="C11" s="45"/>
      <c r="D11" s="127"/>
      <c r="E11" s="107"/>
      <c r="F11" s="107"/>
      <c r="G11" s="107"/>
      <c r="H11" s="35">
        <f t="shared" si="0"/>
        <v>0</v>
      </c>
      <c r="I11" s="71"/>
      <c r="J11" s="71"/>
      <c r="K11" s="71"/>
      <c r="L11" s="71"/>
      <c r="M11" s="71"/>
      <c r="N11" s="71"/>
      <c r="O11" s="71"/>
    </row>
    <row r="12" spans="1:61" s="2" customFormat="1" ht="19.5" hidden="1" customHeight="1">
      <c r="A12" s="10">
        <v>2</v>
      </c>
      <c r="B12" s="1" t="s">
        <v>9</v>
      </c>
      <c r="C12" s="43"/>
      <c r="D12" s="43"/>
      <c r="E12" s="106"/>
      <c r="F12" s="106"/>
      <c r="G12" s="106"/>
      <c r="H12" s="33">
        <f t="shared" si="0"/>
        <v>0</v>
      </c>
      <c r="I12" s="61"/>
      <c r="J12" s="61"/>
      <c r="K12" s="61"/>
      <c r="L12" s="61"/>
      <c r="M12" s="61"/>
      <c r="N12" s="61"/>
      <c r="O12" s="61"/>
    </row>
    <row r="13" spans="1:61" s="2" customFormat="1" ht="20.25" hidden="1" customHeight="1">
      <c r="A13" s="10">
        <v>3</v>
      </c>
      <c r="B13" s="1" t="s">
        <v>69</v>
      </c>
      <c r="C13" s="43"/>
      <c r="D13" s="43"/>
      <c r="E13" s="106"/>
      <c r="F13" s="106"/>
      <c r="G13" s="106"/>
      <c r="H13" s="33">
        <f t="shared" si="0"/>
        <v>0</v>
      </c>
      <c r="I13" s="61"/>
      <c r="J13" s="61"/>
      <c r="K13" s="61"/>
      <c r="L13" s="61"/>
      <c r="M13" s="61"/>
      <c r="N13" s="61"/>
      <c r="O13" s="61"/>
    </row>
    <row r="14" spans="1:61" s="2" customFormat="1" ht="19.5" hidden="1" customHeight="1">
      <c r="A14" s="10">
        <v>4</v>
      </c>
      <c r="B14" s="1" t="s">
        <v>70</v>
      </c>
      <c r="C14" s="43"/>
      <c r="D14" s="43"/>
      <c r="E14" s="106"/>
      <c r="F14" s="106"/>
      <c r="G14" s="106"/>
      <c r="H14" s="33">
        <f t="shared" si="0"/>
        <v>0</v>
      </c>
      <c r="I14" s="61"/>
      <c r="J14" s="61"/>
      <c r="K14" s="61"/>
      <c r="L14" s="61"/>
      <c r="M14" s="61"/>
      <c r="N14" s="61"/>
      <c r="O14" s="61"/>
    </row>
    <row r="15" spans="1:61" s="2" customFormat="1" ht="18.75" customHeight="1">
      <c r="A15" s="10">
        <v>2</v>
      </c>
      <c r="B15" s="143" t="s">
        <v>66</v>
      </c>
      <c r="C15" s="147">
        <v>21.6</v>
      </c>
      <c r="D15" s="147">
        <v>28.8</v>
      </c>
      <c r="E15" s="148"/>
      <c r="F15" s="148"/>
      <c r="G15" s="148"/>
      <c r="H15" s="149">
        <f t="shared" si="0"/>
        <v>7.1999999999999993</v>
      </c>
      <c r="I15" s="74"/>
      <c r="J15" s="61"/>
      <c r="K15" s="61"/>
      <c r="L15" s="61"/>
      <c r="M15" s="61"/>
      <c r="N15" s="61"/>
      <c r="O15" s="61"/>
    </row>
    <row r="16" spans="1:61" s="2" customFormat="1" ht="18.75" customHeight="1">
      <c r="A16" s="10">
        <v>3</v>
      </c>
      <c r="B16" s="144" t="s">
        <v>92</v>
      </c>
      <c r="C16" s="147">
        <v>12</v>
      </c>
      <c r="D16" s="147">
        <v>13</v>
      </c>
      <c r="E16" s="148"/>
      <c r="F16" s="148"/>
      <c r="G16" s="148"/>
      <c r="H16" s="149">
        <f t="shared" si="0"/>
        <v>1</v>
      </c>
      <c r="I16" s="61"/>
      <c r="J16" s="61"/>
      <c r="K16" s="61"/>
      <c r="L16" s="61"/>
      <c r="M16" s="61"/>
      <c r="N16" s="61"/>
      <c r="O16" s="61"/>
    </row>
    <row r="17" spans="1:15" s="2" customFormat="1" ht="18" customHeight="1">
      <c r="A17" s="10">
        <v>4</v>
      </c>
      <c r="B17" s="144" t="s">
        <v>10</v>
      </c>
      <c r="C17" s="147">
        <v>195</v>
      </c>
      <c r="D17" s="147">
        <v>77</v>
      </c>
      <c r="E17" s="148"/>
      <c r="F17" s="148"/>
      <c r="G17" s="148"/>
      <c r="H17" s="149">
        <f t="shared" si="0"/>
        <v>-118</v>
      </c>
      <c r="I17" s="61"/>
      <c r="J17" s="61"/>
      <c r="K17" s="61"/>
      <c r="L17" s="61"/>
      <c r="M17" s="61"/>
      <c r="N17" s="61"/>
      <c r="O17" s="61"/>
    </row>
    <row r="18" spans="1:15" s="2" customFormat="1" ht="19.5" hidden="1" customHeight="1">
      <c r="A18" s="10">
        <v>8</v>
      </c>
      <c r="B18" s="143" t="s">
        <v>11</v>
      </c>
      <c r="C18" s="147"/>
      <c r="D18" s="147"/>
      <c r="E18" s="148"/>
      <c r="F18" s="148"/>
      <c r="G18" s="148"/>
      <c r="H18" s="149">
        <f t="shared" si="0"/>
        <v>0</v>
      </c>
      <c r="I18" s="61"/>
      <c r="J18" s="61"/>
      <c r="K18" s="61"/>
      <c r="L18" s="61"/>
      <c r="M18" s="61"/>
      <c r="N18" s="61"/>
      <c r="O18" s="61"/>
    </row>
    <row r="19" spans="1:15" s="2" customFormat="1" ht="3.75" hidden="1" customHeight="1">
      <c r="A19" s="10">
        <v>5</v>
      </c>
      <c r="B19" s="145" t="s">
        <v>43</v>
      </c>
      <c r="C19" s="147"/>
      <c r="D19" s="147"/>
      <c r="E19" s="148"/>
      <c r="F19" s="148"/>
      <c r="G19" s="148"/>
      <c r="H19" s="149">
        <f t="shared" si="0"/>
        <v>0</v>
      </c>
      <c r="I19" s="61"/>
      <c r="J19" s="61"/>
      <c r="K19" s="61"/>
      <c r="L19" s="61"/>
      <c r="M19" s="61"/>
      <c r="N19" s="61"/>
      <c r="O19" s="61"/>
    </row>
    <row r="20" spans="1:15" s="2" customFormat="1" ht="20.25" customHeight="1">
      <c r="A20" s="10">
        <v>5</v>
      </c>
      <c r="B20" s="145" t="s">
        <v>13</v>
      </c>
      <c r="C20" s="147">
        <v>31</v>
      </c>
      <c r="D20" s="147">
        <v>30.2</v>
      </c>
      <c r="E20" s="148"/>
      <c r="F20" s="148"/>
      <c r="G20" s="148"/>
      <c r="H20" s="149">
        <f t="shared" si="0"/>
        <v>-0.80000000000000071</v>
      </c>
      <c r="I20" s="61"/>
      <c r="J20" s="61"/>
      <c r="K20" s="61"/>
      <c r="L20" s="61"/>
      <c r="M20" s="61"/>
      <c r="N20" s="61"/>
      <c r="O20" s="61"/>
    </row>
    <row r="21" spans="1:15" s="2" customFormat="1" ht="21.75" customHeight="1">
      <c r="A21" s="10">
        <v>6</v>
      </c>
      <c r="B21" s="145" t="s">
        <v>117</v>
      </c>
      <c r="C21" s="147"/>
      <c r="D21" s="147">
        <v>10</v>
      </c>
      <c r="E21" s="148"/>
      <c r="F21" s="148"/>
      <c r="G21" s="148"/>
      <c r="H21" s="149">
        <f t="shared" si="0"/>
        <v>10</v>
      </c>
      <c r="I21" s="61"/>
      <c r="J21" s="61"/>
      <c r="K21" s="61"/>
      <c r="L21" s="61"/>
      <c r="M21" s="61"/>
      <c r="N21" s="61"/>
      <c r="O21" s="61"/>
    </row>
    <row r="22" spans="1:15" s="2" customFormat="1" ht="20.25" hidden="1" customHeight="1">
      <c r="A22" s="10">
        <v>12</v>
      </c>
      <c r="B22" s="44"/>
      <c r="C22" s="43"/>
      <c r="D22" s="43"/>
      <c r="E22" s="106"/>
      <c r="F22" s="106"/>
      <c r="G22" s="106"/>
      <c r="H22" s="33">
        <f t="shared" si="0"/>
        <v>0</v>
      </c>
      <c r="I22" s="61"/>
      <c r="J22" s="61"/>
      <c r="K22" s="61"/>
      <c r="L22" s="61"/>
      <c r="M22" s="61"/>
      <c r="N22" s="61"/>
      <c r="O22" s="61"/>
    </row>
    <row r="23" spans="1:15" s="2" customFormat="1" ht="20.25" hidden="1" customHeight="1">
      <c r="A23" s="10">
        <v>13</v>
      </c>
      <c r="B23" s="44"/>
      <c r="C23" s="43"/>
      <c r="D23" s="43"/>
      <c r="E23" s="106"/>
      <c r="F23" s="106"/>
      <c r="G23" s="106"/>
      <c r="H23" s="33">
        <f t="shared" si="0"/>
        <v>0</v>
      </c>
      <c r="I23" s="61"/>
      <c r="J23" s="61"/>
      <c r="K23" s="61"/>
      <c r="L23" s="61"/>
      <c r="M23" s="61"/>
      <c r="N23" s="61"/>
      <c r="O23" s="61"/>
    </row>
    <row r="24" spans="1:15" s="2" customFormat="1" ht="39.75" customHeight="1">
      <c r="A24" s="97" t="s">
        <v>44</v>
      </c>
      <c r="B24" s="30" t="s">
        <v>45</v>
      </c>
      <c r="C24" s="31">
        <f>+C25+C69+C83+C86</f>
        <v>102498.5</v>
      </c>
      <c r="D24" s="31">
        <f>+D25+D69+D83+D86</f>
        <v>95526.900000000009</v>
      </c>
      <c r="E24" s="105"/>
      <c r="F24" s="105"/>
      <c r="G24" s="105"/>
      <c r="H24" s="31">
        <f t="shared" si="0"/>
        <v>-6971.5999999999913</v>
      </c>
      <c r="I24" s="61"/>
      <c r="J24" s="61"/>
      <c r="K24" s="61"/>
      <c r="L24" s="61"/>
      <c r="M24" s="61"/>
      <c r="N24" s="61"/>
      <c r="O24" s="61"/>
    </row>
    <row r="25" spans="1:15" s="2" customFormat="1" ht="28.5" customHeight="1">
      <c r="A25" s="98" t="s">
        <v>78</v>
      </c>
      <c r="B25" s="30" t="s">
        <v>85</v>
      </c>
      <c r="C25" s="31">
        <f>SUM(C26,C29:C34,C38:C63,C67:C68)</f>
        <v>100845.5</v>
      </c>
      <c r="D25" s="31">
        <f>SUM(D26,D29:D34,D38:D63,D67:D68)</f>
        <v>93873.900000000009</v>
      </c>
      <c r="E25" s="105"/>
      <c r="F25" s="105"/>
      <c r="G25" s="105"/>
      <c r="H25" s="31">
        <f t="shared" si="0"/>
        <v>-6971.5999999999913</v>
      </c>
      <c r="I25" s="73"/>
      <c r="J25" s="61"/>
      <c r="K25" s="61"/>
      <c r="L25" s="61"/>
      <c r="M25" s="61"/>
      <c r="N25" s="61"/>
      <c r="O25" s="61"/>
    </row>
    <row r="26" spans="1:15" s="151" customFormat="1">
      <c r="A26" s="152">
        <v>1</v>
      </c>
      <c r="B26" s="153" t="s">
        <v>17</v>
      </c>
      <c r="C26" s="147">
        <v>81553.7</v>
      </c>
      <c r="D26" s="147">
        <v>80667.5</v>
      </c>
      <c r="E26" s="148"/>
      <c r="F26" s="148"/>
      <c r="G26" s="147"/>
      <c r="H26" s="149">
        <f t="shared" si="0"/>
        <v>-886.19999999999709</v>
      </c>
      <c r="I26" s="154"/>
      <c r="J26" s="154"/>
      <c r="K26" s="150"/>
      <c r="L26" s="150"/>
      <c r="M26" s="150"/>
      <c r="N26" s="150"/>
      <c r="O26" s="150"/>
    </row>
    <row r="27" spans="1:15" ht="18" customHeight="1">
      <c r="A27" s="10">
        <v>1.1000000000000001</v>
      </c>
      <c r="B27" s="32" t="s">
        <v>71</v>
      </c>
      <c r="C27" s="43">
        <v>13000</v>
      </c>
      <c r="D27" s="43">
        <v>10856.4</v>
      </c>
      <c r="E27" s="106"/>
      <c r="F27" s="106"/>
      <c r="G27" s="106"/>
      <c r="H27" s="33">
        <f t="shared" si="0"/>
        <v>-2143.6000000000004</v>
      </c>
      <c r="I27" s="155"/>
      <c r="J27" s="155"/>
    </row>
    <row r="28" spans="1:15" s="2" customFormat="1" ht="18" hidden="1" customHeight="1">
      <c r="A28" s="40">
        <v>1.2</v>
      </c>
      <c r="B28" s="34" t="s">
        <v>18</v>
      </c>
      <c r="C28" s="45"/>
      <c r="D28" s="45"/>
      <c r="E28" s="106"/>
      <c r="F28" s="106"/>
      <c r="G28" s="106"/>
      <c r="H28" s="33">
        <f t="shared" si="0"/>
        <v>0</v>
      </c>
      <c r="I28" s="73"/>
      <c r="J28" s="73"/>
      <c r="K28" s="61"/>
      <c r="L28" s="61"/>
      <c r="M28" s="61"/>
      <c r="N28" s="61"/>
      <c r="O28" s="61"/>
    </row>
    <row r="29" spans="1:15" s="151" customFormat="1" ht="16.5" customHeight="1">
      <c r="A29" s="152">
        <v>2</v>
      </c>
      <c r="B29" s="144" t="s">
        <v>20</v>
      </c>
      <c r="C29" s="147">
        <v>5800</v>
      </c>
      <c r="D29" s="147">
        <v>5053.8999999999996</v>
      </c>
      <c r="E29" s="148"/>
      <c r="F29" s="148">
        <v>4017737</v>
      </c>
      <c r="G29" s="147"/>
      <c r="H29" s="149">
        <f t="shared" si="0"/>
        <v>-746.10000000000036</v>
      </c>
      <c r="I29" s="154"/>
      <c r="J29" s="154"/>
      <c r="K29" s="150"/>
      <c r="L29" s="150"/>
      <c r="M29" s="150"/>
      <c r="N29" s="150"/>
      <c r="O29" s="150"/>
    </row>
    <row r="30" spans="1:15" s="151" customFormat="1" ht="16.5" customHeight="1">
      <c r="A30" s="152">
        <v>3</v>
      </c>
      <c r="B30" s="156" t="s">
        <v>19</v>
      </c>
      <c r="C30" s="147">
        <v>1600</v>
      </c>
      <c r="D30" s="147">
        <v>1233.0999999999999</v>
      </c>
      <c r="E30" s="148"/>
      <c r="F30" s="148">
        <v>1087420</v>
      </c>
      <c r="G30" s="147"/>
      <c r="H30" s="149">
        <f t="shared" si="0"/>
        <v>-366.90000000000009</v>
      </c>
      <c r="I30" s="154"/>
      <c r="J30" s="154"/>
      <c r="K30" s="150"/>
      <c r="L30" s="150"/>
      <c r="M30" s="150"/>
      <c r="N30" s="150"/>
      <c r="O30" s="150"/>
    </row>
    <row r="31" spans="1:15" s="151" customFormat="1" ht="16.5" customHeight="1">
      <c r="A31" s="152">
        <v>4</v>
      </c>
      <c r="B31" s="156" t="s">
        <v>22</v>
      </c>
      <c r="C31" s="147">
        <v>300</v>
      </c>
      <c r="D31" s="147">
        <v>269.3</v>
      </c>
      <c r="E31" s="148"/>
      <c r="F31" s="148">
        <v>204200</v>
      </c>
      <c r="G31" s="147"/>
      <c r="H31" s="149">
        <f t="shared" si="0"/>
        <v>-30.699999999999989</v>
      </c>
      <c r="L31" s="150"/>
      <c r="M31" s="150"/>
      <c r="N31" s="150"/>
      <c r="O31" s="150"/>
    </row>
    <row r="32" spans="1:15" s="151" customFormat="1" ht="16.5" customHeight="1">
      <c r="A32" s="152">
        <v>5</v>
      </c>
      <c r="B32" s="144" t="s">
        <v>23</v>
      </c>
      <c r="C32" s="147">
        <v>306.60000000000002</v>
      </c>
      <c r="D32" s="147">
        <v>191.8</v>
      </c>
      <c r="E32" s="148"/>
      <c r="F32" s="148">
        <v>162820</v>
      </c>
      <c r="G32" s="148"/>
      <c r="H32" s="149">
        <f t="shared" si="0"/>
        <v>-114.80000000000001</v>
      </c>
      <c r="L32" s="150"/>
      <c r="M32" s="150"/>
      <c r="N32" s="150"/>
      <c r="O32" s="150"/>
    </row>
    <row r="33" spans="1:27" s="151" customFormat="1" ht="16.5" customHeight="1">
      <c r="A33" s="152">
        <v>6</v>
      </c>
      <c r="B33" s="144" t="s">
        <v>24</v>
      </c>
      <c r="C33" s="147">
        <v>24</v>
      </c>
      <c r="D33" s="147">
        <v>0</v>
      </c>
      <c r="E33" s="148"/>
      <c r="F33" s="148"/>
      <c r="G33" s="148"/>
      <c r="H33" s="149">
        <f t="shared" si="0"/>
        <v>-24</v>
      </c>
      <c r="L33" s="150"/>
      <c r="M33" s="150"/>
      <c r="N33" s="150"/>
      <c r="O33" s="150"/>
    </row>
    <row r="34" spans="1:27" s="151" customFormat="1" ht="16.5" customHeight="1">
      <c r="A34" s="152">
        <v>7</v>
      </c>
      <c r="B34" s="153" t="s">
        <v>25</v>
      </c>
      <c r="C34" s="149">
        <f>SUM(C35:C37)</f>
        <v>259.3</v>
      </c>
      <c r="D34" s="149">
        <f>SUM(D35:D37)</f>
        <v>262.89999999999998</v>
      </c>
      <c r="E34" s="157"/>
      <c r="F34" s="157"/>
      <c r="G34" s="149"/>
      <c r="H34" s="149">
        <f t="shared" si="0"/>
        <v>3.5999999999999659</v>
      </c>
      <c r="L34" s="150"/>
      <c r="M34" s="150"/>
      <c r="N34" s="150"/>
      <c r="O34" s="150"/>
    </row>
    <row r="35" spans="1:27" s="2" customFormat="1" ht="16.5" customHeight="1">
      <c r="A35" s="40">
        <v>7.1</v>
      </c>
      <c r="B35" s="58" t="s">
        <v>26</v>
      </c>
      <c r="C35" s="45">
        <v>107.1</v>
      </c>
      <c r="D35" s="45">
        <v>107.1</v>
      </c>
      <c r="E35" s="106"/>
      <c r="F35" s="106">
        <v>71500</v>
      </c>
      <c r="G35" s="106"/>
      <c r="H35" s="33">
        <f t="shared" si="0"/>
        <v>0</v>
      </c>
      <c r="L35" s="61"/>
      <c r="M35" s="61"/>
      <c r="N35" s="61"/>
      <c r="O35" s="61"/>
      <c r="W35" s="111"/>
      <c r="X35" s="61"/>
      <c r="Y35" s="73"/>
      <c r="Z35" s="73"/>
      <c r="AA35" s="61"/>
    </row>
    <row r="36" spans="1:27" s="3" customFormat="1" ht="16.5" customHeight="1">
      <c r="A36" s="40">
        <v>7.2</v>
      </c>
      <c r="B36" s="59" t="s">
        <v>27</v>
      </c>
      <c r="C36" s="45">
        <v>80.2</v>
      </c>
      <c r="D36" s="45">
        <v>83.8</v>
      </c>
      <c r="E36" s="107"/>
      <c r="F36" s="107">
        <v>108200</v>
      </c>
      <c r="G36" s="107"/>
      <c r="H36" s="35">
        <f t="shared" si="0"/>
        <v>3.5999999999999943</v>
      </c>
      <c r="L36" s="63"/>
      <c r="M36" s="63"/>
      <c r="N36" s="63"/>
      <c r="O36" s="63"/>
      <c r="W36" s="111"/>
      <c r="X36" s="61"/>
      <c r="Y36" s="73"/>
      <c r="Z36" s="73"/>
      <c r="AA36" s="61"/>
    </row>
    <row r="37" spans="1:27" s="2" customFormat="1" ht="16.5" customHeight="1">
      <c r="A37" s="40">
        <v>7.3</v>
      </c>
      <c r="B37" s="59" t="s">
        <v>28</v>
      </c>
      <c r="C37" s="45">
        <v>72</v>
      </c>
      <c r="D37" s="45">
        <v>72</v>
      </c>
      <c r="E37" s="107"/>
      <c r="F37" s="107">
        <v>56000</v>
      </c>
      <c r="G37" s="107"/>
      <c r="H37" s="35">
        <f t="shared" si="0"/>
        <v>0</v>
      </c>
      <c r="L37" s="61"/>
      <c r="M37" s="61"/>
      <c r="N37" s="61"/>
      <c r="O37" s="61"/>
      <c r="W37" s="111"/>
      <c r="X37" s="74"/>
      <c r="Y37" s="73"/>
      <c r="Z37" s="73"/>
      <c r="AA37" s="61"/>
    </row>
    <row r="38" spans="1:27" s="2" customFormat="1" ht="18.75" hidden="1" customHeight="1">
      <c r="A38" s="10">
        <v>8</v>
      </c>
      <c r="B38" s="36" t="s">
        <v>72</v>
      </c>
      <c r="C38" s="45"/>
      <c r="D38" s="45"/>
      <c r="E38" s="107"/>
      <c r="F38" s="107"/>
      <c r="G38" s="107"/>
      <c r="H38" s="35">
        <f t="shared" si="0"/>
        <v>0</v>
      </c>
      <c r="L38" s="61"/>
      <c r="M38" s="61"/>
      <c r="N38" s="61"/>
      <c r="O38" s="61"/>
      <c r="W38" s="61"/>
      <c r="X38" s="61"/>
      <c r="Y38" s="73"/>
      <c r="Z38" s="73"/>
      <c r="AA38" s="61"/>
    </row>
    <row r="39" spans="1:27" s="2" customFormat="1" ht="18" hidden="1" customHeight="1">
      <c r="A39" s="10">
        <v>9</v>
      </c>
      <c r="B39" s="36" t="s">
        <v>29</v>
      </c>
      <c r="C39" s="43"/>
      <c r="D39" s="43"/>
      <c r="E39" s="106"/>
      <c r="F39" s="106"/>
      <c r="G39" s="106"/>
      <c r="H39" s="33">
        <f t="shared" si="0"/>
        <v>0</v>
      </c>
      <c r="L39" s="61"/>
      <c r="M39" s="61"/>
      <c r="N39" s="61"/>
      <c r="O39" s="61"/>
      <c r="W39" s="61"/>
      <c r="X39" s="61"/>
      <c r="Y39" s="73"/>
      <c r="Z39" s="73"/>
      <c r="AA39" s="61"/>
    </row>
    <row r="40" spans="1:27" s="151" customFormat="1" ht="16.5" customHeight="1">
      <c r="A40" s="152">
        <v>8</v>
      </c>
      <c r="B40" s="158" t="s">
        <v>39</v>
      </c>
      <c r="C40" s="147">
        <v>250</v>
      </c>
      <c r="D40" s="147">
        <v>243.5</v>
      </c>
      <c r="E40" s="148"/>
      <c r="F40" s="148"/>
      <c r="G40" s="147"/>
      <c r="H40" s="149">
        <f t="shared" si="0"/>
        <v>-6.5</v>
      </c>
      <c r="L40" s="150"/>
      <c r="M40" s="150"/>
      <c r="N40" s="150"/>
      <c r="O40" s="150"/>
      <c r="W40" s="150"/>
      <c r="X40" s="159"/>
      <c r="Y40" s="154"/>
      <c r="Z40" s="154"/>
      <c r="AA40" s="159"/>
    </row>
    <row r="41" spans="1:27" s="151" customFormat="1" ht="16.5" customHeight="1">
      <c r="A41" s="152">
        <v>9</v>
      </c>
      <c r="B41" s="158" t="s">
        <v>30</v>
      </c>
      <c r="C41" s="147">
        <v>350</v>
      </c>
      <c r="D41" s="147">
        <v>349.2</v>
      </c>
      <c r="E41" s="148"/>
      <c r="F41" s="148"/>
      <c r="G41" s="147"/>
      <c r="H41" s="149">
        <f t="shared" si="0"/>
        <v>-0.80000000000001137</v>
      </c>
      <c r="L41" s="150"/>
      <c r="M41" s="150"/>
      <c r="N41" s="150"/>
      <c r="O41" s="150"/>
      <c r="W41" s="150"/>
      <c r="X41" s="150"/>
      <c r="Y41" s="154"/>
      <c r="Z41" s="154"/>
      <c r="AA41" s="150"/>
    </row>
    <row r="42" spans="1:27" s="151" customFormat="1" ht="16.5" customHeight="1">
      <c r="A42" s="152">
        <v>10</v>
      </c>
      <c r="B42" s="158" t="s">
        <v>40</v>
      </c>
      <c r="C42" s="147">
        <v>10</v>
      </c>
      <c r="D42" s="147"/>
      <c r="E42" s="148"/>
      <c r="F42" s="148"/>
      <c r="G42" s="148"/>
      <c r="H42" s="149">
        <f t="shared" si="0"/>
        <v>-10</v>
      </c>
      <c r="L42" s="150"/>
      <c r="M42" s="150"/>
      <c r="N42" s="150"/>
      <c r="O42" s="150"/>
      <c r="W42" s="150"/>
      <c r="X42" s="150"/>
      <c r="Y42" s="154"/>
      <c r="Z42" s="154"/>
      <c r="AA42" s="150"/>
    </row>
    <row r="43" spans="1:27" s="151" customFormat="1" ht="16.5" customHeight="1">
      <c r="A43" s="152">
        <v>11</v>
      </c>
      <c r="B43" s="158" t="s">
        <v>62</v>
      </c>
      <c r="C43" s="147">
        <v>160</v>
      </c>
      <c r="D43" s="147">
        <v>85</v>
      </c>
      <c r="E43" s="148"/>
      <c r="F43" s="148"/>
      <c r="G43" s="147"/>
      <c r="H43" s="149">
        <f t="shared" si="0"/>
        <v>-75</v>
      </c>
      <c r="L43" s="150"/>
      <c r="M43" s="150"/>
      <c r="N43" s="150"/>
      <c r="O43" s="150"/>
      <c r="W43" s="150"/>
      <c r="X43" s="150"/>
      <c r="Y43" s="154"/>
      <c r="Z43" s="154"/>
      <c r="AA43" s="150"/>
    </row>
    <row r="44" spans="1:27" s="151" customFormat="1" ht="16.5" customHeight="1">
      <c r="A44" s="152">
        <v>12</v>
      </c>
      <c r="B44" s="158" t="s">
        <v>21</v>
      </c>
      <c r="C44" s="147">
        <v>3951</v>
      </c>
      <c r="D44" s="147">
        <v>2901.6</v>
      </c>
      <c r="E44" s="148"/>
      <c r="F44" s="148"/>
      <c r="G44" s="147"/>
      <c r="H44" s="149">
        <f t="shared" si="0"/>
        <v>-1049.4000000000001</v>
      </c>
      <c r="L44" s="150"/>
      <c r="M44" s="150"/>
      <c r="N44" s="150"/>
      <c r="O44" s="150"/>
      <c r="W44" s="150"/>
      <c r="X44" s="150"/>
      <c r="Y44" s="154"/>
      <c r="Z44" s="154"/>
      <c r="AA44" s="150"/>
    </row>
    <row r="45" spans="1:27" s="151" customFormat="1" ht="16.5" customHeight="1">
      <c r="A45" s="152">
        <v>13</v>
      </c>
      <c r="B45" s="158" t="s">
        <v>74</v>
      </c>
      <c r="C45" s="147">
        <v>1786.4</v>
      </c>
      <c r="D45" s="147">
        <v>1404.6</v>
      </c>
      <c r="E45" s="148"/>
      <c r="F45" s="148">
        <v>1081478</v>
      </c>
      <c r="G45" s="147"/>
      <c r="H45" s="149">
        <f t="shared" si="0"/>
        <v>-381.80000000000018</v>
      </c>
      <c r="L45" s="150"/>
      <c r="M45" s="150"/>
      <c r="N45" s="150"/>
      <c r="O45" s="150"/>
      <c r="W45" s="150"/>
      <c r="X45" s="150"/>
      <c r="Y45" s="154"/>
      <c r="Z45" s="154"/>
      <c r="AA45" s="150"/>
    </row>
    <row r="46" spans="1:27" s="151" customFormat="1" ht="18" customHeight="1">
      <c r="A46" s="152">
        <v>14</v>
      </c>
      <c r="B46" s="158" t="s">
        <v>31</v>
      </c>
      <c r="C46" s="147">
        <v>3257</v>
      </c>
      <c r="D46" s="147">
        <v>340.2</v>
      </c>
      <c r="E46" s="148"/>
      <c r="F46" s="148">
        <v>2417830</v>
      </c>
      <c r="G46" s="147"/>
      <c r="H46" s="149">
        <f t="shared" si="0"/>
        <v>-2916.8</v>
      </c>
      <c r="L46" s="150"/>
      <c r="M46" s="150"/>
      <c r="N46" s="150"/>
      <c r="O46" s="150"/>
      <c r="W46" s="150"/>
      <c r="X46" s="150"/>
      <c r="Y46" s="154"/>
      <c r="Z46" s="154"/>
      <c r="AA46" s="150"/>
    </row>
    <row r="47" spans="1:27" s="151" customFormat="1" ht="18" customHeight="1">
      <c r="A47" s="152">
        <v>15</v>
      </c>
      <c r="B47" s="158" t="s">
        <v>32</v>
      </c>
      <c r="C47" s="147">
        <v>80.8</v>
      </c>
      <c r="D47" s="147">
        <v>134.80000000000001</v>
      </c>
      <c r="E47" s="148"/>
      <c r="F47" s="148">
        <v>48000</v>
      </c>
      <c r="G47" s="147"/>
      <c r="H47" s="149">
        <f t="shared" si="0"/>
        <v>54.000000000000014</v>
      </c>
      <c r="L47" s="150"/>
      <c r="M47" s="150"/>
      <c r="N47" s="150"/>
      <c r="O47" s="150"/>
      <c r="W47" s="150"/>
      <c r="X47" s="150"/>
      <c r="Y47" s="154"/>
      <c r="Z47" s="154"/>
      <c r="AA47" s="150"/>
    </row>
    <row r="48" spans="1:27" s="151" customFormat="1" ht="18" hidden="1" customHeight="1">
      <c r="A48" s="152">
        <v>18</v>
      </c>
      <c r="B48" s="158" t="s">
        <v>98</v>
      </c>
      <c r="C48" s="147"/>
      <c r="D48" s="147"/>
      <c r="E48" s="148"/>
      <c r="F48" s="148"/>
      <c r="G48" s="148"/>
      <c r="H48" s="149">
        <f t="shared" si="0"/>
        <v>0</v>
      </c>
      <c r="L48" s="150"/>
      <c r="M48" s="150"/>
      <c r="N48" s="150"/>
      <c r="O48" s="150"/>
      <c r="W48" s="150"/>
      <c r="X48" s="150"/>
      <c r="Y48" s="154"/>
      <c r="Z48" s="154"/>
      <c r="AA48" s="150"/>
    </row>
    <row r="49" spans="1:27" s="151" customFormat="1" ht="17.25" customHeight="1">
      <c r="A49" s="152">
        <v>16</v>
      </c>
      <c r="B49" s="158" t="s">
        <v>67</v>
      </c>
      <c r="C49" s="147">
        <v>12</v>
      </c>
      <c r="D49" s="147">
        <v>13</v>
      </c>
      <c r="E49" s="148"/>
      <c r="F49" s="148">
        <v>3800</v>
      </c>
      <c r="G49" s="148"/>
      <c r="H49" s="149">
        <f t="shared" si="0"/>
        <v>1</v>
      </c>
      <c r="L49" s="150"/>
      <c r="M49" s="150"/>
      <c r="N49" s="150"/>
      <c r="O49" s="150"/>
      <c r="W49" s="150"/>
      <c r="X49" s="150"/>
      <c r="Y49" s="154"/>
      <c r="Z49" s="154"/>
      <c r="AA49" s="150"/>
    </row>
    <row r="50" spans="1:27" s="151" customFormat="1" ht="18" customHeight="1">
      <c r="A50" s="152">
        <v>17</v>
      </c>
      <c r="B50" s="158" t="s">
        <v>57</v>
      </c>
      <c r="C50" s="147">
        <v>50</v>
      </c>
      <c r="D50" s="147"/>
      <c r="E50" s="148"/>
      <c r="F50" s="148"/>
      <c r="G50" s="148"/>
      <c r="H50" s="149">
        <f t="shared" si="0"/>
        <v>-50</v>
      </c>
      <c r="L50" s="150"/>
      <c r="M50" s="150"/>
      <c r="N50" s="150"/>
      <c r="O50" s="150"/>
      <c r="W50" s="150"/>
      <c r="X50" s="150"/>
      <c r="Y50" s="154"/>
      <c r="Z50" s="154"/>
      <c r="AA50" s="150"/>
    </row>
    <row r="51" spans="1:27" s="151" customFormat="1" ht="16.5" customHeight="1">
      <c r="A51" s="152">
        <v>18</v>
      </c>
      <c r="B51" s="158" t="s">
        <v>59</v>
      </c>
      <c r="C51" s="147">
        <v>100</v>
      </c>
      <c r="D51" s="147">
        <v>32.5</v>
      </c>
      <c r="E51" s="148"/>
      <c r="F51" s="148">
        <v>36500</v>
      </c>
      <c r="G51" s="147"/>
      <c r="H51" s="149">
        <f t="shared" si="0"/>
        <v>-67.5</v>
      </c>
      <c r="L51" s="150"/>
      <c r="M51" s="150"/>
      <c r="N51" s="150"/>
      <c r="O51" s="150"/>
      <c r="W51" s="150"/>
      <c r="X51" s="150"/>
      <c r="Y51" s="154"/>
      <c r="Z51" s="154"/>
      <c r="AA51" s="150"/>
    </row>
    <row r="52" spans="1:27" s="151" customFormat="1" ht="16.5" customHeight="1">
      <c r="A52" s="152">
        <v>19</v>
      </c>
      <c r="B52" s="158" t="s">
        <v>58</v>
      </c>
      <c r="C52" s="147">
        <v>3</v>
      </c>
      <c r="D52" s="147">
        <v>3</v>
      </c>
      <c r="E52" s="148"/>
      <c r="F52" s="148"/>
      <c r="G52" s="148"/>
      <c r="H52" s="149">
        <f t="shared" si="0"/>
        <v>0</v>
      </c>
      <c r="L52" s="150"/>
      <c r="M52" s="150"/>
      <c r="N52" s="150"/>
      <c r="O52" s="150"/>
      <c r="W52" s="150"/>
      <c r="X52" s="150"/>
      <c r="Y52" s="154"/>
      <c r="Z52" s="154"/>
      <c r="AA52" s="150"/>
    </row>
    <row r="53" spans="1:27" s="151" customFormat="1" ht="16.5" customHeight="1">
      <c r="A53" s="152">
        <v>20</v>
      </c>
      <c r="B53" s="158" t="s">
        <v>60</v>
      </c>
      <c r="C53" s="147">
        <v>24</v>
      </c>
      <c r="D53" s="147">
        <v>17</v>
      </c>
      <c r="E53" s="148"/>
      <c r="F53" s="148"/>
      <c r="G53" s="148"/>
      <c r="H53" s="149">
        <f t="shared" si="0"/>
        <v>-7</v>
      </c>
      <c r="I53" s="154"/>
      <c r="J53" s="154"/>
      <c r="K53" s="150"/>
      <c r="L53" s="150"/>
      <c r="M53" s="150"/>
      <c r="N53" s="150"/>
      <c r="O53" s="150"/>
      <c r="W53" s="150"/>
      <c r="X53" s="150"/>
      <c r="Y53" s="154"/>
      <c r="Z53" s="154"/>
      <c r="AA53" s="150"/>
    </row>
    <row r="54" spans="1:27" s="151" customFormat="1" ht="18" customHeight="1">
      <c r="A54" s="152">
        <v>21</v>
      </c>
      <c r="B54" s="158" t="s">
        <v>61</v>
      </c>
      <c r="C54" s="147">
        <v>54</v>
      </c>
      <c r="D54" s="147">
        <v>48</v>
      </c>
      <c r="E54" s="148"/>
      <c r="F54" s="148"/>
      <c r="G54" s="148"/>
      <c r="H54" s="149">
        <f t="shared" si="0"/>
        <v>-6</v>
      </c>
      <c r="I54" s="154"/>
      <c r="J54" s="154"/>
      <c r="K54" s="150"/>
      <c r="L54" s="150"/>
      <c r="M54" s="150"/>
      <c r="N54" s="150"/>
      <c r="O54" s="150"/>
      <c r="W54" s="150"/>
      <c r="X54" s="150"/>
      <c r="Y54" s="154"/>
      <c r="Z54" s="154"/>
      <c r="AA54" s="150"/>
    </row>
    <row r="55" spans="1:27" s="151" customFormat="1" ht="18" customHeight="1">
      <c r="A55" s="152">
        <v>22</v>
      </c>
      <c r="B55" s="158" t="s">
        <v>93</v>
      </c>
      <c r="C55" s="147">
        <v>50</v>
      </c>
      <c r="D55" s="147"/>
      <c r="E55" s="148"/>
      <c r="F55" s="148"/>
      <c r="G55" s="148"/>
      <c r="H55" s="149">
        <f t="shared" si="0"/>
        <v>-50</v>
      </c>
      <c r="I55" s="154"/>
      <c r="J55" s="154"/>
      <c r="K55" s="150"/>
      <c r="L55" s="150"/>
      <c r="M55" s="150"/>
      <c r="N55" s="150"/>
      <c r="O55" s="150"/>
      <c r="W55" s="150"/>
      <c r="X55" s="150"/>
      <c r="Y55" s="154"/>
      <c r="Z55" s="154"/>
      <c r="AA55" s="150"/>
    </row>
    <row r="56" spans="1:27" s="151" customFormat="1" ht="17.25" customHeight="1">
      <c r="A56" s="152">
        <v>23</v>
      </c>
      <c r="B56" s="158" t="s">
        <v>94</v>
      </c>
      <c r="C56" s="147">
        <v>40</v>
      </c>
      <c r="D56" s="147"/>
      <c r="E56" s="148"/>
      <c r="F56" s="148"/>
      <c r="G56" s="148"/>
      <c r="H56" s="149">
        <f t="shared" si="0"/>
        <v>-40</v>
      </c>
      <c r="I56" s="154"/>
      <c r="J56" s="154"/>
      <c r="K56" s="150"/>
      <c r="L56" s="150"/>
      <c r="M56" s="150"/>
      <c r="N56" s="150"/>
      <c r="O56" s="150"/>
      <c r="W56" s="150"/>
      <c r="X56" s="150"/>
      <c r="Y56" s="154"/>
      <c r="Z56" s="154"/>
      <c r="AA56" s="150"/>
    </row>
    <row r="57" spans="1:27" s="151" customFormat="1" ht="16.5" hidden="1" customHeight="1">
      <c r="A57" s="152">
        <v>23</v>
      </c>
      <c r="B57" s="158" t="s">
        <v>91</v>
      </c>
      <c r="C57" s="147"/>
      <c r="D57" s="160"/>
      <c r="E57" s="148"/>
      <c r="F57" s="148"/>
      <c r="G57" s="148"/>
      <c r="H57" s="149">
        <f t="shared" si="0"/>
        <v>0</v>
      </c>
      <c r="I57" s="154"/>
      <c r="J57" s="154"/>
      <c r="K57" s="150"/>
      <c r="L57" s="150"/>
      <c r="M57" s="150"/>
      <c r="N57" s="150"/>
      <c r="O57" s="150"/>
    </row>
    <row r="58" spans="1:27" s="151" customFormat="1" ht="15.75" customHeight="1">
      <c r="A58" s="152">
        <v>24</v>
      </c>
      <c r="B58" s="146" t="s">
        <v>111</v>
      </c>
      <c r="C58" s="147">
        <v>90</v>
      </c>
      <c r="D58" s="147">
        <v>80</v>
      </c>
      <c r="E58" s="148"/>
      <c r="F58" s="148">
        <v>50400</v>
      </c>
      <c r="G58" s="148"/>
      <c r="H58" s="149">
        <f t="shared" si="0"/>
        <v>-10</v>
      </c>
      <c r="I58" s="154"/>
      <c r="J58" s="154"/>
      <c r="K58" s="150"/>
      <c r="L58" s="150"/>
      <c r="M58" s="150"/>
      <c r="N58" s="150"/>
      <c r="O58" s="150"/>
    </row>
    <row r="59" spans="1:27" s="151" customFormat="1" ht="19.5" customHeight="1">
      <c r="A59" s="152">
        <v>25</v>
      </c>
      <c r="B59" s="146" t="s">
        <v>118</v>
      </c>
      <c r="C59" s="147">
        <v>200</v>
      </c>
      <c r="D59" s="147">
        <v>100</v>
      </c>
      <c r="E59" s="148"/>
      <c r="F59" s="148"/>
      <c r="G59" s="148"/>
      <c r="H59" s="149">
        <f t="shared" si="0"/>
        <v>-100</v>
      </c>
      <c r="I59" s="154"/>
      <c r="J59" s="154"/>
      <c r="K59" s="150"/>
      <c r="L59" s="150"/>
      <c r="M59" s="150"/>
      <c r="N59" s="150"/>
      <c r="O59" s="150"/>
    </row>
    <row r="60" spans="1:27" s="151" customFormat="1" ht="17.25" customHeight="1">
      <c r="A60" s="152">
        <v>26</v>
      </c>
      <c r="B60" s="146" t="s">
        <v>119</v>
      </c>
      <c r="C60" s="147">
        <v>189</v>
      </c>
      <c r="D60" s="147">
        <v>114</v>
      </c>
      <c r="E60" s="148"/>
      <c r="F60" s="148"/>
      <c r="G60" s="148"/>
      <c r="H60" s="149">
        <f t="shared" si="0"/>
        <v>-75</v>
      </c>
      <c r="I60" s="154"/>
      <c r="J60" s="154"/>
      <c r="K60" s="150"/>
      <c r="L60" s="150"/>
      <c r="M60" s="150"/>
      <c r="N60" s="150"/>
      <c r="O60" s="150"/>
    </row>
    <row r="61" spans="1:27" s="151" customFormat="1" ht="17.25" hidden="1" customHeight="1">
      <c r="A61" s="152">
        <v>31</v>
      </c>
      <c r="B61" s="146"/>
      <c r="C61" s="147"/>
      <c r="D61" s="147"/>
      <c r="E61" s="148"/>
      <c r="F61" s="148"/>
      <c r="G61" s="148"/>
      <c r="H61" s="149">
        <f t="shared" si="0"/>
        <v>0</v>
      </c>
      <c r="I61" s="154"/>
      <c r="J61" s="154"/>
      <c r="K61" s="150"/>
      <c r="L61" s="150"/>
      <c r="M61" s="150"/>
      <c r="N61" s="150"/>
      <c r="O61" s="150"/>
    </row>
    <row r="62" spans="1:27" s="151" customFormat="1" ht="16.5" hidden="1" customHeight="1">
      <c r="A62" s="152">
        <v>32</v>
      </c>
      <c r="B62" s="146"/>
      <c r="C62" s="147"/>
      <c r="D62" s="147"/>
      <c r="E62" s="148"/>
      <c r="F62" s="148"/>
      <c r="G62" s="148"/>
      <c r="H62" s="149">
        <f t="shared" si="0"/>
        <v>0</v>
      </c>
      <c r="I62" s="154"/>
      <c r="J62" s="154"/>
      <c r="K62" s="150"/>
      <c r="L62" s="150"/>
      <c r="M62" s="150"/>
      <c r="N62" s="150"/>
      <c r="O62" s="150"/>
    </row>
    <row r="63" spans="1:27" s="151" customFormat="1" ht="16.5" customHeight="1">
      <c r="A63" s="152">
        <v>27</v>
      </c>
      <c r="B63" s="158" t="s">
        <v>46</v>
      </c>
      <c r="C63" s="149">
        <f>SUM(C64:C66)</f>
        <v>26.700000000000003</v>
      </c>
      <c r="D63" s="149">
        <f>SUM(D64:D66)</f>
        <v>11</v>
      </c>
      <c r="E63" s="157"/>
      <c r="F63" s="157"/>
      <c r="G63" s="157"/>
      <c r="H63" s="149">
        <f t="shared" si="0"/>
        <v>-15.700000000000003</v>
      </c>
      <c r="I63" s="154"/>
      <c r="J63" s="154"/>
      <c r="K63" s="150"/>
      <c r="L63" s="150"/>
      <c r="M63" s="150"/>
      <c r="N63" s="150"/>
      <c r="O63" s="150"/>
    </row>
    <row r="64" spans="1:27" s="2" customFormat="1" ht="16.5" customHeight="1">
      <c r="A64" s="41">
        <v>27.1</v>
      </c>
      <c r="B64" s="37" t="s">
        <v>47</v>
      </c>
      <c r="C64" s="43">
        <v>12.8</v>
      </c>
      <c r="D64" s="43">
        <v>9</v>
      </c>
      <c r="E64" s="106"/>
      <c r="F64" s="106"/>
      <c r="G64" s="106"/>
      <c r="H64" s="33">
        <f t="shared" si="0"/>
        <v>-3.8000000000000007</v>
      </c>
      <c r="I64" s="73"/>
      <c r="J64" s="73"/>
      <c r="K64" s="61"/>
      <c r="L64" s="61"/>
      <c r="M64" s="61"/>
      <c r="N64" s="61"/>
      <c r="O64" s="61"/>
    </row>
    <row r="65" spans="1:15" s="2" customFormat="1" ht="16.5" customHeight="1">
      <c r="A65" s="41">
        <v>27.2</v>
      </c>
      <c r="B65" s="37" t="s">
        <v>63</v>
      </c>
      <c r="C65" s="43">
        <v>3.6</v>
      </c>
      <c r="D65" s="43">
        <v>2</v>
      </c>
      <c r="E65" s="106"/>
      <c r="F65" s="106"/>
      <c r="G65" s="106"/>
      <c r="H65" s="33">
        <f t="shared" si="0"/>
        <v>-1.6</v>
      </c>
      <c r="I65" s="73"/>
      <c r="J65" s="73"/>
      <c r="K65" s="61"/>
      <c r="L65" s="61"/>
      <c r="M65" s="61"/>
      <c r="N65" s="61"/>
      <c r="O65" s="61"/>
    </row>
    <row r="66" spans="1:15" s="2" customFormat="1" ht="16.5" customHeight="1">
      <c r="A66" s="41">
        <v>26.3</v>
      </c>
      <c r="B66" s="37" t="s">
        <v>76</v>
      </c>
      <c r="C66" s="43">
        <v>10.3</v>
      </c>
      <c r="D66" s="43"/>
      <c r="E66" s="106"/>
      <c r="F66" s="106"/>
      <c r="G66" s="106"/>
      <c r="H66" s="33">
        <f t="shared" si="0"/>
        <v>-10.3</v>
      </c>
      <c r="I66" s="73"/>
      <c r="J66" s="73"/>
      <c r="K66" s="61"/>
      <c r="L66" s="61"/>
      <c r="M66" s="61"/>
      <c r="N66" s="61"/>
      <c r="O66" s="61"/>
    </row>
    <row r="67" spans="1:15" s="151" customFormat="1" ht="16.5" customHeight="1">
      <c r="A67" s="161">
        <v>28</v>
      </c>
      <c r="B67" s="158" t="s">
        <v>48</v>
      </c>
      <c r="C67" s="147">
        <v>282</v>
      </c>
      <c r="D67" s="147">
        <v>282</v>
      </c>
      <c r="E67" s="148"/>
      <c r="F67" s="148">
        <v>229800</v>
      </c>
      <c r="G67" s="148"/>
      <c r="H67" s="149">
        <f t="shared" si="0"/>
        <v>0</v>
      </c>
      <c r="I67" s="154"/>
      <c r="J67" s="154"/>
      <c r="K67" s="150"/>
      <c r="L67" s="150"/>
      <c r="M67" s="150"/>
      <c r="N67" s="150"/>
      <c r="O67" s="150"/>
    </row>
    <row r="68" spans="1:15" s="151" customFormat="1" ht="16.5" customHeight="1">
      <c r="A68" s="161">
        <v>29</v>
      </c>
      <c r="B68" s="145" t="s">
        <v>49</v>
      </c>
      <c r="C68" s="147">
        <v>36</v>
      </c>
      <c r="D68" s="147">
        <v>36</v>
      </c>
      <c r="E68" s="148"/>
      <c r="F68" s="148"/>
      <c r="G68" s="148"/>
      <c r="H68" s="149">
        <f t="shared" si="0"/>
        <v>0</v>
      </c>
      <c r="I68" s="154"/>
      <c r="J68" s="154"/>
      <c r="K68" s="150"/>
      <c r="L68" s="150"/>
      <c r="M68" s="150"/>
      <c r="N68" s="150"/>
      <c r="O68" s="150"/>
    </row>
    <row r="69" spans="1:15" s="2" customFormat="1" ht="28.5" customHeight="1">
      <c r="A69" s="98" t="s">
        <v>79</v>
      </c>
      <c r="B69" s="30" t="s">
        <v>86</v>
      </c>
      <c r="C69" s="31">
        <f>+C70+C79</f>
        <v>1653</v>
      </c>
      <c r="D69" s="31">
        <f>+D70+D79</f>
        <v>1653</v>
      </c>
      <c r="E69" s="105"/>
      <c r="F69" s="105"/>
      <c r="G69" s="105"/>
      <c r="H69" s="33">
        <f t="shared" si="0"/>
        <v>0</v>
      </c>
      <c r="I69" s="61"/>
      <c r="J69" s="73"/>
      <c r="K69" s="61"/>
      <c r="L69" s="61"/>
      <c r="M69" s="61"/>
      <c r="N69" s="61"/>
      <c r="O69" s="61"/>
    </row>
    <row r="70" spans="1:15" s="151" customFormat="1" ht="24" customHeight="1">
      <c r="A70" s="161">
        <v>1</v>
      </c>
      <c r="B70" s="162" t="s">
        <v>50</v>
      </c>
      <c r="C70" s="149">
        <f>SUM(C71:C78)</f>
        <v>1053</v>
      </c>
      <c r="D70" s="149">
        <f>SUM(D71:D78)</f>
        <v>1053</v>
      </c>
      <c r="E70" s="157"/>
      <c r="F70" s="157"/>
      <c r="G70" s="157"/>
      <c r="H70" s="149">
        <f t="shared" si="0"/>
        <v>0</v>
      </c>
      <c r="I70" s="150"/>
      <c r="J70" s="154"/>
      <c r="K70" s="150"/>
      <c r="L70" s="150"/>
      <c r="M70" s="150"/>
      <c r="N70" s="150"/>
      <c r="O70" s="150"/>
    </row>
    <row r="71" spans="1:15" s="2" customFormat="1" ht="18" hidden="1" customHeight="1">
      <c r="A71" s="41">
        <v>1.1000000000000001</v>
      </c>
      <c r="B71" s="69" t="s">
        <v>77</v>
      </c>
      <c r="C71" s="43"/>
      <c r="D71" s="43"/>
      <c r="E71" s="106"/>
      <c r="F71" s="106"/>
      <c r="G71" s="106"/>
      <c r="H71" s="33">
        <f t="shared" ref="H71:H89" si="1">D71-C71</f>
        <v>0</v>
      </c>
      <c r="I71" s="61"/>
      <c r="J71" s="73"/>
      <c r="K71" s="61"/>
      <c r="L71" s="61"/>
      <c r="M71" s="61"/>
      <c r="N71" s="61"/>
      <c r="O71" s="61"/>
    </row>
    <row r="72" spans="1:15" s="2" customFormat="1" ht="18" hidden="1" customHeight="1">
      <c r="A72" s="41">
        <v>1.2</v>
      </c>
      <c r="B72" s="69" t="s">
        <v>52</v>
      </c>
      <c r="C72" s="43"/>
      <c r="D72" s="43"/>
      <c r="E72" s="106"/>
      <c r="F72" s="106"/>
      <c r="G72" s="106"/>
      <c r="H72" s="33">
        <f t="shared" si="1"/>
        <v>0</v>
      </c>
      <c r="I72" s="61"/>
      <c r="J72" s="73"/>
      <c r="K72" s="61"/>
      <c r="L72" s="61"/>
      <c r="M72" s="61"/>
      <c r="N72" s="61"/>
      <c r="O72" s="61"/>
    </row>
    <row r="73" spans="1:15" s="2" customFormat="1" ht="20.25" customHeight="1">
      <c r="A73" s="41">
        <v>1.1000000000000001</v>
      </c>
      <c r="B73" s="69" t="s">
        <v>51</v>
      </c>
      <c r="C73" s="45">
        <v>800</v>
      </c>
      <c r="D73" s="43">
        <v>800</v>
      </c>
      <c r="E73" s="106"/>
      <c r="F73" s="106"/>
      <c r="G73" s="106"/>
      <c r="H73" s="33">
        <f t="shared" si="1"/>
        <v>0</v>
      </c>
      <c r="I73" s="61"/>
      <c r="J73" s="61"/>
      <c r="K73" s="61"/>
      <c r="L73" s="61"/>
      <c r="M73" s="61"/>
      <c r="N73" s="61"/>
      <c r="O73" s="61"/>
    </row>
    <row r="74" spans="1:15" s="2" customFormat="1" ht="14.25" hidden="1" customHeight="1">
      <c r="A74" s="41">
        <v>1.4</v>
      </c>
      <c r="B74" s="69" t="s">
        <v>95</v>
      </c>
      <c r="C74" s="45"/>
      <c r="D74" s="43"/>
      <c r="E74" s="106"/>
      <c r="F74" s="106"/>
      <c r="G74" s="106"/>
      <c r="H74" s="33">
        <f t="shared" si="1"/>
        <v>0</v>
      </c>
      <c r="I74" s="61"/>
      <c r="J74" s="61"/>
      <c r="K74" s="61"/>
      <c r="L74" s="61"/>
      <c r="M74" s="61"/>
      <c r="N74" s="61"/>
      <c r="O74" s="61"/>
    </row>
    <row r="75" spans="1:15" s="2" customFormat="1" ht="15.75" hidden="1" customHeight="1">
      <c r="A75" s="41">
        <v>1.5</v>
      </c>
      <c r="B75" s="69" t="s">
        <v>96</v>
      </c>
      <c r="C75" s="45"/>
      <c r="D75" s="43"/>
      <c r="E75" s="106"/>
      <c r="F75" s="106"/>
      <c r="G75" s="106"/>
      <c r="H75" s="33">
        <f t="shared" si="1"/>
        <v>0</v>
      </c>
      <c r="I75" s="61"/>
      <c r="J75" s="61"/>
      <c r="K75" s="61"/>
      <c r="L75" s="61"/>
      <c r="M75" s="61"/>
      <c r="N75" s="61"/>
      <c r="O75" s="61"/>
    </row>
    <row r="76" spans="1:15" s="2" customFormat="1" ht="18.75" hidden="1" customHeight="1">
      <c r="A76" s="41">
        <v>1.3</v>
      </c>
      <c r="B76" s="69" t="s">
        <v>97</v>
      </c>
      <c r="C76" s="45"/>
      <c r="D76" s="43"/>
      <c r="E76" s="106"/>
      <c r="F76" s="106"/>
      <c r="G76" s="106"/>
      <c r="H76" s="33">
        <f t="shared" si="1"/>
        <v>0</v>
      </c>
      <c r="I76" s="61"/>
      <c r="J76" s="61"/>
      <c r="K76" s="61"/>
      <c r="L76" s="61"/>
      <c r="M76" s="61"/>
      <c r="N76" s="61"/>
      <c r="O76" s="61"/>
    </row>
    <row r="77" spans="1:15" s="2" customFormat="1" ht="17.25" hidden="1" customHeight="1">
      <c r="A77" s="41">
        <v>1.4</v>
      </c>
      <c r="B77" s="46" t="s">
        <v>115</v>
      </c>
      <c r="C77" s="45"/>
      <c r="D77" s="43"/>
      <c r="E77" s="106"/>
      <c r="F77" s="106"/>
      <c r="G77" s="106"/>
      <c r="H77" s="33">
        <f t="shared" si="1"/>
        <v>0</v>
      </c>
      <c r="I77" s="61"/>
      <c r="J77" s="61"/>
      <c r="K77" s="61"/>
      <c r="L77" s="61"/>
      <c r="M77" s="61"/>
      <c r="N77" s="61"/>
      <c r="O77" s="61"/>
    </row>
    <row r="78" spans="1:15" s="2" customFormat="1" ht="25.5" customHeight="1">
      <c r="A78" s="41">
        <v>1.2</v>
      </c>
      <c r="B78" s="46" t="s">
        <v>120</v>
      </c>
      <c r="C78" s="43">
        <v>253</v>
      </c>
      <c r="D78" s="43">
        <v>253</v>
      </c>
      <c r="E78" s="106"/>
      <c r="F78" s="106"/>
      <c r="G78" s="106"/>
      <c r="H78" s="33">
        <f t="shared" si="1"/>
        <v>0</v>
      </c>
      <c r="I78" s="61"/>
      <c r="J78" s="61"/>
      <c r="K78" s="61"/>
      <c r="L78" s="61"/>
      <c r="M78" s="61"/>
      <c r="N78" s="61"/>
      <c r="O78" s="61"/>
    </row>
    <row r="79" spans="1:15" s="151" customFormat="1" ht="27" customHeight="1">
      <c r="A79" s="161">
        <v>2</v>
      </c>
      <c r="B79" s="162" t="s">
        <v>53</v>
      </c>
      <c r="C79" s="149">
        <f>SUM(C80:C82)</f>
        <v>600</v>
      </c>
      <c r="D79" s="149">
        <f>SUM(D80:D82)</f>
        <v>600</v>
      </c>
      <c r="E79" s="157"/>
      <c r="F79" s="157"/>
      <c r="G79" s="157"/>
      <c r="H79" s="149">
        <f t="shared" si="1"/>
        <v>0</v>
      </c>
      <c r="I79" s="150"/>
      <c r="J79" s="150"/>
      <c r="K79" s="150"/>
      <c r="L79" s="150"/>
      <c r="M79" s="150"/>
      <c r="N79" s="150"/>
      <c r="O79" s="150"/>
    </row>
    <row r="80" spans="1:15" s="2" customFormat="1" ht="15" hidden="1" customHeight="1">
      <c r="A80" s="41">
        <v>2.1</v>
      </c>
      <c r="B80" s="38" t="s">
        <v>89</v>
      </c>
      <c r="C80" s="45"/>
      <c r="D80" s="43"/>
      <c r="E80" s="106"/>
      <c r="F80" s="106"/>
      <c r="G80" s="106"/>
      <c r="H80" s="33">
        <f t="shared" si="1"/>
        <v>0</v>
      </c>
      <c r="I80" s="61"/>
      <c r="J80" s="61"/>
      <c r="K80" s="61"/>
      <c r="L80" s="61"/>
      <c r="M80" s="61"/>
      <c r="N80" s="61"/>
      <c r="O80" s="61"/>
    </row>
    <row r="81" spans="1:15" s="2" customFormat="1" ht="6" hidden="1" customHeight="1">
      <c r="A81" s="41">
        <v>2.2000000000000002</v>
      </c>
      <c r="B81" s="68" t="s">
        <v>88</v>
      </c>
      <c r="C81" s="45"/>
      <c r="D81" s="43"/>
      <c r="E81" s="106"/>
      <c r="F81" s="106"/>
      <c r="G81" s="106"/>
      <c r="H81" s="33">
        <f t="shared" si="1"/>
        <v>0</v>
      </c>
      <c r="I81" s="61"/>
      <c r="J81" s="61"/>
      <c r="K81" s="61"/>
      <c r="L81" s="61"/>
      <c r="M81" s="61"/>
      <c r="N81" s="61"/>
      <c r="O81" s="61"/>
    </row>
    <row r="82" spans="1:15" s="2" customFormat="1" ht="19.5" customHeight="1">
      <c r="A82" s="41">
        <v>2.1</v>
      </c>
      <c r="B82" s="38" t="s">
        <v>64</v>
      </c>
      <c r="C82" s="45">
        <v>600</v>
      </c>
      <c r="D82" s="43">
        <v>600</v>
      </c>
      <c r="E82" s="106"/>
      <c r="F82" s="106"/>
      <c r="G82" s="106"/>
      <c r="H82" s="33">
        <f t="shared" si="1"/>
        <v>0</v>
      </c>
      <c r="I82" s="61"/>
      <c r="J82" s="61"/>
      <c r="K82" s="61"/>
      <c r="L82" s="61"/>
      <c r="M82" s="61"/>
      <c r="N82" s="61"/>
      <c r="O82" s="61"/>
    </row>
    <row r="83" spans="1:15" s="2" customFormat="1" ht="16.5" hidden="1" customHeight="1">
      <c r="A83" s="98" t="s">
        <v>81</v>
      </c>
      <c r="B83" s="30" t="s">
        <v>80</v>
      </c>
      <c r="C83" s="31">
        <f>SUM(C84:C85)</f>
        <v>0</v>
      </c>
      <c r="D83" s="31">
        <f>SUM(D84:D85)</f>
        <v>0</v>
      </c>
      <c r="E83" s="105"/>
      <c r="F83" s="105"/>
      <c r="G83" s="105"/>
      <c r="H83" s="33">
        <f t="shared" si="1"/>
        <v>0</v>
      </c>
      <c r="I83" s="129"/>
      <c r="J83" s="61"/>
      <c r="K83" s="61"/>
      <c r="L83" s="61"/>
      <c r="M83" s="61"/>
      <c r="N83" s="61"/>
      <c r="O83" s="61"/>
    </row>
    <row r="84" spans="1:15" s="118" customFormat="1" ht="16.5" hidden="1" customHeight="1">
      <c r="A84" s="112">
        <v>1.3</v>
      </c>
      <c r="B84" s="113"/>
      <c r="C84" s="114"/>
      <c r="D84" s="114"/>
      <c r="E84" s="115"/>
      <c r="F84" s="115"/>
      <c r="G84" s="115"/>
      <c r="H84" s="116">
        <f t="shared" si="1"/>
        <v>0</v>
      </c>
      <c r="I84" s="117"/>
      <c r="J84" s="117"/>
      <c r="K84" s="117"/>
      <c r="L84" s="117"/>
      <c r="M84" s="117"/>
      <c r="N84" s="117"/>
      <c r="O84" s="117"/>
    </row>
    <row r="85" spans="1:15" s="120" customFormat="1" ht="16.5" hidden="1" customHeight="1">
      <c r="A85" s="112">
        <v>1.4</v>
      </c>
      <c r="B85" s="113"/>
      <c r="C85" s="114"/>
      <c r="D85" s="114"/>
      <c r="E85" s="115"/>
      <c r="F85" s="115"/>
      <c r="G85" s="115"/>
      <c r="H85" s="116">
        <f t="shared" si="1"/>
        <v>0</v>
      </c>
      <c r="I85" s="119"/>
      <c r="J85" s="119"/>
      <c r="K85" s="119"/>
      <c r="L85" s="119"/>
      <c r="M85" s="119"/>
      <c r="N85" s="119"/>
      <c r="O85" s="119"/>
    </row>
    <row r="86" spans="1:15" s="2" customFormat="1" ht="18" hidden="1" customHeight="1">
      <c r="A86" s="98" t="s">
        <v>83</v>
      </c>
      <c r="B86" s="30" t="s">
        <v>82</v>
      </c>
      <c r="C86" s="31">
        <f>SUM(C87:C88)</f>
        <v>0</v>
      </c>
      <c r="D86" s="31">
        <f>SUM(D87:D88)</f>
        <v>0</v>
      </c>
      <c r="E86" s="105"/>
      <c r="F86" s="105"/>
      <c r="G86" s="105"/>
      <c r="H86" s="35">
        <f t="shared" si="1"/>
        <v>0</v>
      </c>
      <c r="I86" s="61"/>
      <c r="J86" s="61"/>
      <c r="K86" s="61"/>
      <c r="L86" s="61"/>
      <c r="M86" s="61"/>
      <c r="N86" s="61"/>
      <c r="O86" s="61"/>
    </row>
    <row r="87" spans="1:15" s="2" customFormat="1" ht="19.5" hidden="1" customHeight="1">
      <c r="A87" s="41">
        <v>1</v>
      </c>
      <c r="B87" s="53"/>
      <c r="C87" s="45"/>
      <c r="D87" s="45"/>
      <c r="E87" s="107"/>
      <c r="F87" s="107"/>
      <c r="G87" s="107"/>
      <c r="H87" s="35">
        <f t="shared" si="1"/>
        <v>0</v>
      </c>
      <c r="I87" s="61"/>
      <c r="J87" s="61"/>
      <c r="K87" s="61"/>
      <c r="L87" s="61"/>
      <c r="M87" s="61"/>
      <c r="N87" s="61"/>
      <c r="O87" s="61"/>
    </row>
    <row r="88" spans="1:15" s="3" customFormat="1" ht="17.25" hidden="1" customHeight="1">
      <c r="A88" s="41">
        <v>2</v>
      </c>
      <c r="B88" s="53"/>
      <c r="C88" s="43"/>
      <c r="D88" s="43"/>
      <c r="E88" s="106"/>
      <c r="F88" s="106"/>
      <c r="G88" s="106"/>
      <c r="H88" s="33">
        <f t="shared" si="1"/>
        <v>0</v>
      </c>
      <c r="I88" s="63"/>
      <c r="J88" s="63"/>
      <c r="K88" s="63"/>
      <c r="L88" s="63"/>
      <c r="M88" s="63"/>
      <c r="N88" s="63"/>
      <c r="O88" s="63"/>
    </row>
    <row r="89" spans="1:15" s="3" customFormat="1" ht="43.5" customHeight="1">
      <c r="A89" s="29" t="s">
        <v>54</v>
      </c>
      <c r="B89" s="30" t="s">
        <v>55</v>
      </c>
      <c r="C89" s="31">
        <f>C7+C8-C24</f>
        <v>94</v>
      </c>
      <c r="D89" s="126">
        <f>D7+D8-D24</f>
        <v>6964.9999999999854</v>
      </c>
      <c r="E89" s="105"/>
      <c r="F89" s="105"/>
      <c r="G89" s="105"/>
      <c r="H89" s="31">
        <f t="shared" si="1"/>
        <v>6870.9999999999854</v>
      </c>
      <c r="I89" s="63"/>
      <c r="J89" s="63"/>
      <c r="K89" s="63"/>
      <c r="L89" s="63"/>
      <c r="M89" s="63"/>
      <c r="N89" s="63"/>
      <c r="O89" s="63"/>
    </row>
    <row r="90" spans="1:15" s="2" customFormat="1" ht="18.75" customHeight="1">
      <c r="A90" s="51"/>
      <c r="B90" s="52"/>
      <c r="C90" s="6"/>
      <c r="D90" s="6"/>
      <c r="E90" s="108"/>
      <c r="F90" s="108"/>
      <c r="G90" s="108"/>
      <c r="H90" s="6"/>
      <c r="I90" s="61"/>
      <c r="J90" s="61"/>
      <c r="K90" s="61"/>
      <c r="L90" s="61"/>
      <c r="M90" s="61"/>
      <c r="N90" s="61"/>
      <c r="O90" s="61"/>
    </row>
    <row r="91" spans="1:15" s="2" customFormat="1" ht="18">
      <c r="B91" s="39" t="s">
        <v>1</v>
      </c>
      <c r="C91" s="22"/>
      <c r="D91" s="172" t="s">
        <v>112</v>
      </c>
      <c r="E91" s="172"/>
      <c r="F91" s="172"/>
      <c r="G91" s="172"/>
      <c r="H91" s="172"/>
      <c r="I91" s="61"/>
      <c r="J91" s="61"/>
      <c r="K91" s="61"/>
      <c r="L91" s="61"/>
      <c r="M91" s="61"/>
      <c r="N91" s="61"/>
      <c r="O91" s="61"/>
    </row>
    <row r="92" spans="1:15" ht="13.5" customHeight="1">
      <c r="A92" s="2"/>
      <c r="B92" s="2" t="s">
        <v>3</v>
      </c>
      <c r="C92" s="2"/>
      <c r="D92" s="173" t="s">
        <v>4</v>
      </c>
      <c r="E92" s="173"/>
      <c r="F92" s="173"/>
      <c r="G92" s="173"/>
      <c r="H92" s="173"/>
    </row>
    <row r="93" spans="1:15" ht="15" customHeight="1">
      <c r="A93" s="2"/>
      <c r="B93" s="2"/>
      <c r="C93" s="2"/>
      <c r="D93" s="4"/>
      <c r="E93" s="109"/>
      <c r="F93" s="109"/>
      <c r="G93" s="109"/>
      <c r="H93" s="4"/>
    </row>
    <row r="94" spans="1:15" ht="18">
      <c r="B94" s="3" t="s">
        <v>5</v>
      </c>
      <c r="D94" s="172" t="s">
        <v>113</v>
      </c>
      <c r="E94" s="172"/>
      <c r="F94" s="172"/>
      <c r="G94" s="172"/>
      <c r="H94" s="172"/>
    </row>
    <row r="95" spans="1:15" ht="12" customHeight="1">
      <c r="D95" s="173" t="s">
        <v>4</v>
      </c>
      <c r="E95" s="173"/>
      <c r="F95" s="173"/>
      <c r="G95" s="173"/>
      <c r="H95" s="173"/>
    </row>
  </sheetData>
  <sheetProtection formatCells="0" formatColumns="0" formatRows="0" insertColumns="0" insertRows="0" insertHyperlinks="0" deleteColumns="0" deleteRows="0" sort="0" autoFilter="0" pivotTables="0"/>
  <mergeCells count="7">
    <mergeCell ref="D95:H95"/>
    <mergeCell ref="A1:H1"/>
    <mergeCell ref="A2:H2"/>
    <mergeCell ref="A4:H4"/>
    <mergeCell ref="D91:H91"/>
    <mergeCell ref="D92:H92"/>
    <mergeCell ref="D94:H94"/>
  </mergeCells>
  <pageMargins left="0.15748031496062992" right="0.19685039370078741" top="0.23622047244094491" bottom="0.27559055118110237" header="0.1574803149606299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Ekamutneri hamematakan 2017 (2</vt:lpstr>
      <vt:lpstr>Dramakan hamematakan 2017 (2)</vt:lpstr>
      <vt:lpstr>'Dramakan hamematakan 2017 (2)'!Область_печати</vt:lpstr>
      <vt:lpstr>'Ekamutneri hamematakan 2017 (2'!Область_печати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186dproc</cp:lastModifiedBy>
  <cp:lastPrinted>2017-10-17T12:14:06Z</cp:lastPrinted>
  <dcterms:created xsi:type="dcterms:W3CDTF">1996-10-14T23:33:28Z</dcterms:created>
  <dcterms:modified xsi:type="dcterms:W3CDTF">2017-10-25T07:09:34Z</dcterms:modified>
</cp:coreProperties>
</file>